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ll.co.humboldt.ca.us\dhhs-files\MCO\QUALITY ASSURANCE &amp; UTILIZATION REVIEW\SV CQI-P and T - Infection Control Meetings\FY 25-26 SV CQI Meetings\2026-02-25\"/>
    </mc:Choice>
  </mc:AlternateContent>
  <xr:revisionPtr revIDLastSave="0" documentId="13_ncr:1_{90730583-B723-415B-B7B8-A9E13CE25339}" xr6:coauthVersionLast="47" xr6:coauthVersionMax="47" xr10:uidLastSave="{00000000-0000-0000-0000-000000000000}"/>
  <bookViews>
    <workbookView xWindow="15495" yWindow="-16230" windowWidth="22515" windowHeight="14925" firstSheet="1" activeTab="5" xr2:uid="{00000000-000D-0000-FFFF-FFFF00000000}"/>
  </bookViews>
  <sheets>
    <sheet name="CQIC Nursing Report" sheetId="1" state="hidden" r:id="rId1"/>
    <sheet name="Revised 3-19-19" sheetId="2" r:id="rId2"/>
    <sheet name="Revised 10-23-2020" sheetId="3" r:id="rId3"/>
    <sheet name="Revised 1-1-23" sheetId="4" r:id="rId4"/>
    <sheet name="Revised 7-1-23" sheetId="5" r:id="rId5"/>
    <sheet name="Revised 12-17-2025" sheetId="7" r:id="rId6"/>
  </sheets>
  <definedNames>
    <definedName name="_xlnm.Print_Area" localSheetId="0">'CQIC Nursing Report'!$B$1:$E$106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8" i="7" l="1"/>
  <c r="B78" i="7"/>
  <c r="L80" i="5"/>
  <c r="K12" i="5"/>
  <c r="K13" i="5"/>
  <c r="K14" i="5"/>
  <c r="K16" i="5"/>
  <c r="K17" i="5"/>
  <c r="K18" i="5"/>
  <c r="K19" i="5"/>
  <c r="K20" i="5"/>
  <c r="K21" i="5"/>
  <c r="K22" i="5"/>
  <c r="K23" i="5"/>
  <c r="K24" i="5"/>
  <c r="K25" i="5"/>
  <c r="K27" i="5"/>
  <c r="K28" i="5"/>
  <c r="K29" i="5"/>
  <c r="K30" i="5"/>
  <c r="K31" i="5"/>
  <c r="K32" i="5"/>
  <c r="K33" i="5"/>
  <c r="K35" i="5"/>
  <c r="K36" i="5"/>
  <c r="K37" i="5"/>
  <c r="K39" i="5"/>
  <c r="K40" i="5"/>
  <c r="K41" i="5"/>
  <c r="K42" i="5"/>
  <c r="K43" i="5"/>
  <c r="K46" i="5"/>
  <c r="K47" i="5"/>
  <c r="K48" i="5"/>
  <c r="K49" i="5"/>
  <c r="K50" i="5"/>
  <c r="K51" i="5"/>
  <c r="K52" i="5"/>
  <c r="K53" i="5"/>
  <c r="K55" i="5"/>
  <c r="K56" i="5"/>
  <c r="K57" i="5"/>
  <c r="K58" i="5"/>
  <c r="K59" i="5"/>
  <c r="K60" i="5"/>
  <c r="K61" i="5"/>
  <c r="K64" i="5"/>
  <c r="K65" i="5"/>
  <c r="K66" i="5"/>
  <c r="K68" i="5"/>
  <c r="K69" i="5"/>
  <c r="K71" i="5"/>
  <c r="K72" i="5"/>
  <c r="K73" i="5"/>
  <c r="K74" i="5"/>
  <c r="K75" i="5"/>
  <c r="K77" i="5"/>
  <c r="K78" i="5"/>
  <c r="K6" i="5"/>
  <c r="K7" i="5"/>
  <c r="K8" i="5"/>
  <c r="K9" i="5"/>
  <c r="K10" i="5"/>
  <c r="K5" i="5"/>
  <c r="J80" i="5"/>
  <c r="I80" i="5"/>
  <c r="H80" i="5"/>
  <c r="K80" i="5" s="1"/>
  <c r="G80" i="5"/>
  <c r="E80" i="5"/>
  <c r="F78" i="5"/>
  <c r="F77" i="5"/>
  <c r="F75" i="5"/>
  <c r="F71" i="5"/>
  <c r="F66" i="5"/>
  <c r="F65" i="5"/>
  <c r="F64" i="5"/>
  <c r="F60" i="5"/>
  <c r="F59" i="5"/>
  <c r="F58" i="5"/>
  <c r="F57" i="5"/>
  <c r="F56" i="5"/>
  <c r="F55" i="5"/>
  <c r="F53" i="5"/>
  <c r="F52" i="5"/>
  <c r="F51" i="5"/>
  <c r="F50" i="5"/>
  <c r="F49" i="5"/>
  <c r="F48" i="5"/>
  <c r="F46" i="5"/>
  <c r="F43" i="5"/>
  <c r="F40" i="5"/>
  <c r="F39" i="5"/>
  <c r="F37" i="5"/>
  <c r="F36" i="5"/>
  <c r="F35" i="5"/>
  <c r="F33" i="5"/>
  <c r="F32" i="5"/>
  <c r="F31" i="5"/>
  <c r="F30" i="5"/>
  <c r="F29" i="5"/>
  <c r="F28" i="5"/>
  <c r="F27" i="5"/>
  <c r="F25" i="5"/>
  <c r="F24" i="5"/>
  <c r="F23" i="5"/>
  <c r="F22" i="5"/>
  <c r="F21" i="5"/>
  <c r="F20" i="5"/>
  <c r="F19" i="5"/>
  <c r="F18" i="5"/>
  <c r="F17" i="5"/>
  <c r="F16" i="5"/>
  <c r="F14" i="5"/>
  <c r="F13" i="5"/>
  <c r="F12" i="5"/>
  <c r="F10" i="5"/>
  <c r="F9" i="5"/>
  <c r="F8" i="5"/>
  <c r="F7" i="5"/>
  <c r="F6" i="5"/>
  <c r="F5" i="5"/>
  <c r="D80" i="5"/>
  <c r="C80" i="5"/>
  <c r="B80" i="5"/>
  <c r="Z99" i="4"/>
  <c r="Y99" i="4"/>
  <c r="X99" i="4"/>
  <c r="AB97" i="4"/>
  <c r="AB96" i="4"/>
  <c r="AB94" i="4"/>
  <c r="AB92" i="4"/>
  <c r="AA91" i="4"/>
  <c r="AA99" i="4" s="1"/>
  <c r="AB90" i="4"/>
  <c r="AB89" i="4"/>
  <c r="AB85" i="4"/>
  <c r="AB84" i="4"/>
  <c r="AB83" i="4"/>
  <c r="AB81" i="4"/>
  <c r="AB80" i="4"/>
  <c r="AB79" i="4"/>
  <c r="AB78" i="4"/>
  <c r="AB77" i="4"/>
  <c r="AB76" i="4"/>
  <c r="AB75" i="4"/>
  <c r="AB74" i="4"/>
  <c r="AB73" i="4"/>
  <c r="AB72" i="4"/>
  <c r="AB71" i="4"/>
  <c r="AB67" i="4"/>
  <c r="AB66" i="4"/>
  <c r="AB63" i="4"/>
  <c r="AB62" i="4"/>
  <c r="AB60" i="4"/>
  <c r="AB59" i="4"/>
  <c r="AB58" i="4"/>
  <c r="AB56" i="4"/>
  <c r="AB55" i="4"/>
  <c r="AB54" i="4"/>
  <c r="AB53" i="4"/>
  <c r="AB52" i="4"/>
  <c r="AB51" i="4"/>
  <c r="AB50" i="4"/>
  <c r="AB49" i="4"/>
  <c r="AB48" i="4"/>
  <c r="AB47" i="4"/>
  <c r="AB45" i="4"/>
  <c r="AB44" i="4"/>
  <c r="AB43" i="4"/>
  <c r="AB42" i="4"/>
  <c r="AB41" i="4"/>
  <c r="AB40" i="4"/>
  <c r="AB38" i="4"/>
  <c r="AB37" i="4"/>
  <c r="AB36" i="4"/>
  <c r="AB35" i="4"/>
  <c r="AB34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5" i="4"/>
  <c r="AB14" i="4"/>
  <c r="AB13" i="4"/>
  <c r="AB12" i="4"/>
  <c r="AB11" i="4"/>
  <c r="AB10" i="4"/>
  <c r="AB8" i="4"/>
  <c r="F80" i="5" l="1"/>
  <c r="AB99" i="4"/>
  <c r="AB91" i="4"/>
  <c r="AF99" i="4"/>
  <c r="C99" i="4"/>
  <c r="D99" i="4"/>
  <c r="E99" i="4"/>
  <c r="F99" i="4"/>
  <c r="G99" i="4"/>
  <c r="H99" i="4"/>
  <c r="I99" i="4"/>
  <c r="K99" i="4"/>
  <c r="N99" i="4"/>
  <c r="Q99" i="4"/>
  <c r="S99" i="4"/>
  <c r="T99" i="4"/>
  <c r="U99" i="4"/>
  <c r="V99" i="4"/>
  <c r="AC99" i="4"/>
  <c r="AD99" i="4"/>
  <c r="AE99" i="4"/>
  <c r="B99" i="4"/>
  <c r="W88" i="4"/>
  <c r="J88" i="4"/>
  <c r="M88" i="4" s="1"/>
  <c r="W87" i="4"/>
  <c r="J87" i="4"/>
  <c r="M87" i="4" s="1"/>
  <c r="W86" i="4"/>
  <c r="J86" i="4"/>
  <c r="M86" i="4" s="1"/>
  <c r="W85" i="4"/>
  <c r="J85" i="4"/>
  <c r="M85" i="4" s="1"/>
  <c r="W84" i="4"/>
  <c r="J84" i="4"/>
  <c r="M84" i="4" s="1"/>
  <c r="W83" i="4"/>
  <c r="J83" i="4"/>
  <c r="M83" i="4" s="1"/>
  <c r="J81" i="4"/>
  <c r="M81" i="4" s="1"/>
  <c r="J80" i="4"/>
  <c r="M80" i="4" s="1"/>
  <c r="J79" i="4"/>
  <c r="M79" i="4" s="1"/>
  <c r="J78" i="4"/>
  <c r="M78" i="4" s="1"/>
  <c r="W76" i="4"/>
  <c r="J76" i="4"/>
  <c r="M76" i="4" s="1"/>
  <c r="W75" i="4"/>
  <c r="J75" i="4"/>
  <c r="M75" i="4" s="1"/>
  <c r="W74" i="4"/>
  <c r="M74" i="4"/>
  <c r="J74" i="4"/>
  <c r="W73" i="4"/>
  <c r="J73" i="4"/>
  <c r="M73" i="4" s="1"/>
  <c r="W72" i="4"/>
  <c r="J72" i="4"/>
  <c r="M72" i="4" s="1"/>
  <c r="W71" i="4"/>
  <c r="J71" i="4"/>
  <c r="M71" i="4" s="1"/>
  <c r="W67" i="4"/>
  <c r="W66" i="4"/>
  <c r="J66" i="4"/>
  <c r="M66" i="4" s="1"/>
  <c r="W64" i="4"/>
  <c r="O64" i="4"/>
  <c r="O99" i="4" s="1"/>
  <c r="J63" i="4"/>
  <c r="M63" i="4" s="1"/>
  <c r="M62" i="4"/>
  <c r="W60" i="4"/>
  <c r="W59" i="4"/>
  <c r="W58" i="4"/>
  <c r="J56" i="4"/>
  <c r="M56" i="4" s="1"/>
  <c r="M55" i="4"/>
  <c r="J54" i="4"/>
  <c r="M54" i="4" s="1"/>
  <c r="J51" i="4"/>
  <c r="M51" i="4" s="1"/>
  <c r="J50" i="4"/>
  <c r="M50" i="4" s="1"/>
  <c r="W48" i="4"/>
  <c r="W47" i="4"/>
  <c r="W46" i="4"/>
  <c r="W45" i="4"/>
  <c r="J45" i="4"/>
  <c r="M45" i="4" s="1"/>
  <c r="W44" i="4"/>
  <c r="J44" i="4"/>
  <c r="M44" i="4" s="1"/>
  <c r="W43" i="4"/>
  <c r="J43" i="4"/>
  <c r="M43" i="4" s="1"/>
  <c r="W42" i="4"/>
  <c r="P42" i="4"/>
  <c r="P99" i="4" s="1"/>
  <c r="J42" i="4"/>
  <c r="M42" i="4" s="1"/>
  <c r="W41" i="4"/>
  <c r="J41" i="4"/>
  <c r="M41" i="4" s="1"/>
  <c r="W40" i="4"/>
  <c r="J40" i="4"/>
  <c r="M40" i="4" s="1"/>
  <c r="W38" i="4"/>
  <c r="J38" i="4"/>
  <c r="M38" i="4" s="1"/>
  <c r="W37" i="4"/>
  <c r="J37" i="4"/>
  <c r="M37" i="4" s="1"/>
  <c r="W36" i="4"/>
  <c r="J36" i="4"/>
  <c r="M36" i="4" s="1"/>
  <c r="W35" i="4"/>
  <c r="J35" i="4"/>
  <c r="M35" i="4" s="1"/>
  <c r="W34" i="4"/>
  <c r="J34" i="4"/>
  <c r="M34" i="4" s="1"/>
  <c r="W32" i="4"/>
  <c r="W31" i="4"/>
  <c r="W30" i="4"/>
  <c r="W29" i="4"/>
  <c r="J29" i="4"/>
  <c r="M29" i="4" s="1"/>
  <c r="W28" i="4"/>
  <c r="J28" i="4"/>
  <c r="M28" i="4" s="1"/>
  <c r="W27" i="4"/>
  <c r="J27" i="4"/>
  <c r="M27" i="4" s="1"/>
  <c r="W26" i="4"/>
  <c r="J26" i="4"/>
  <c r="M26" i="4" s="1"/>
  <c r="W25" i="4"/>
  <c r="J25" i="4"/>
  <c r="M25" i="4" s="1"/>
  <c r="W24" i="4"/>
  <c r="J24" i="4"/>
  <c r="M24" i="4" s="1"/>
  <c r="W23" i="4"/>
  <c r="J23" i="4"/>
  <c r="M23" i="4" s="1"/>
  <c r="W22" i="4"/>
  <c r="J22" i="4"/>
  <c r="M22" i="4" s="1"/>
  <c r="W21" i="4"/>
  <c r="J21" i="4"/>
  <c r="M21" i="4" s="1"/>
  <c r="W20" i="4"/>
  <c r="J20" i="4"/>
  <c r="M20" i="4" s="1"/>
  <c r="W19" i="4"/>
  <c r="J19" i="4"/>
  <c r="W18" i="4"/>
  <c r="J18" i="4"/>
  <c r="M18" i="4" s="1"/>
  <c r="W17" i="4"/>
  <c r="J17" i="4"/>
  <c r="M17" i="4" s="1"/>
  <c r="W15" i="4"/>
  <c r="J15" i="4"/>
  <c r="M15" i="4" s="1"/>
  <c r="W14" i="4"/>
  <c r="W13" i="4"/>
  <c r="J13" i="4"/>
  <c r="M13" i="4" s="1"/>
  <c r="W12" i="4"/>
  <c r="J12" i="4"/>
  <c r="M12" i="4" s="1"/>
  <c r="W11" i="4"/>
  <c r="J11" i="4"/>
  <c r="M11" i="4" s="1"/>
  <c r="W10" i="4"/>
  <c r="J10" i="4"/>
  <c r="M10" i="4" s="1"/>
  <c r="W9" i="4"/>
  <c r="L9" i="4"/>
  <c r="L99" i="4" s="1"/>
  <c r="J9" i="4"/>
  <c r="W8" i="4"/>
  <c r="J8" i="4"/>
  <c r="M8" i="4" s="1"/>
  <c r="Z13" i="3"/>
  <c r="R89" i="3"/>
  <c r="S89" i="3"/>
  <c r="T89" i="3"/>
  <c r="U89" i="3"/>
  <c r="V89" i="3"/>
  <c r="X89" i="3"/>
  <c r="Y89" i="3"/>
  <c r="Z89" i="3"/>
  <c r="AA89" i="3"/>
  <c r="AB89" i="3"/>
  <c r="W67" i="3"/>
  <c r="W66" i="3"/>
  <c r="W64" i="3"/>
  <c r="W60" i="3"/>
  <c r="W59" i="3"/>
  <c r="W58" i="3"/>
  <c r="W48" i="3"/>
  <c r="W47" i="3"/>
  <c r="W46" i="3"/>
  <c r="W45" i="3"/>
  <c r="W44" i="3"/>
  <c r="W43" i="3"/>
  <c r="W42" i="3"/>
  <c r="W41" i="3"/>
  <c r="W40" i="3"/>
  <c r="W38" i="3"/>
  <c r="W37" i="3"/>
  <c r="W36" i="3"/>
  <c r="W35" i="3"/>
  <c r="W34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5" i="3"/>
  <c r="W14" i="3"/>
  <c r="W13" i="3"/>
  <c r="W12" i="3"/>
  <c r="W11" i="3"/>
  <c r="W10" i="3"/>
  <c r="W9" i="3"/>
  <c r="W8" i="3"/>
  <c r="W88" i="3"/>
  <c r="W87" i="3"/>
  <c r="W86" i="3"/>
  <c r="W85" i="3"/>
  <c r="W84" i="3"/>
  <c r="W83" i="3"/>
  <c r="W76" i="3"/>
  <c r="W75" i="3"/>
  <c r="W74" i="3"/>
  <c r="W73" i="3"/>
  <c r="W72" i="3"/>
  <c r="W71" i="3"/>
  <c r="AG99" i="4" l="1"/>
  <c r="J99" i="4"/>
  <c r="M19" i="4"/>
  <c r="M9" i="4"/>
  <c r="M99" i="4" s="1"/>
  <c r="Q89" i="3"/>
  <c r="P89" i="3"/>
  <c r="P42" i="3"/>
  <c r="K89" i="3"/>
  <c r="J88" i="3"/>
  <c r="M88" i="3" s="1"/>
  <c r="J87" i="3"/>
  <c r="M87" i="3" s="1"/>
  <c r="J86" i="3"/>
  <c r="M86" i="3" s="1"/>
  <c r="J85" i="3"/>
  <c r="M85" i="3" s="1"/>
  <c r="J84" i="3"/>
  <c r="M84" i="3" s="1"/>
  <c r="J83" i="3"/>
  <c r="M83" i="3" s="1"/>
  <c r="J81" i="3"/>
  <c r="M81" i="3" s="1"/>
  <c r="J80" i="3"/>
  <c r="M80" i="3" s="1"/>
  <c r="J79" i="3"/>
  <c r="M79" i="3" s="1"/>
  <c r="J78" i="3"/>
  <c r="M78" i="3" s="1"/>
  <c r="J76" i="3"/>
  <c r="M76" i="3" s="1"/>
  <c r="J75" i="3"/>
  <c r="M75" i="3" s="1"/>
  <c r="J74" i="3"/>
  <c r="M74" i="3" s="1"/>
  <c r="J73" i="3"/>
  <c r="M73" i="3" s="1"/>
  <c r="J72" i="3"/>
  <c r="M72" i="3" s="1"/>
  <c r="J71" i="3"/>
  <c r="M71" i="3" s="1"/>
  <c r="J66" i="3"/>
  <c r="M66" i="3" s="1"/>
  <c r="O64" i="3"/>
  <c r="O89" i="3" s="1"/>
  <c r="J63" i="3"/>
  <c r="M63" i="3" s="1"/>
  <c r="M62" i="3"/>
  <c r="J56" i="3"/>
  <c r="M56" i="3" s="1"/>
  <c r="M55" i="3"/>
  <c r="J54" i="3"/>
  <c r="M54" i="3" s="1"/>
  <c r="J51" i="3"/>
  <c r="M51" i="3" s="1"/>
  <c r="J50" i="3"/>
  <c r="M50" i="3" s="1"/>
  <c r="J45" i="3"/>
  <c r="M45" i="3" s="1"/>
  <c r="M44" i="3"/>
  <c r="J44" i="3"/>
  <c r="J43" i="3"/>
  <c r="M43" i="3" s="1"/>
  <c r="M42" i="3"/>
  <c r="J42" i="3"/>
  <c r="J41" i="3"/>
  <c r="M41" i="3" s="1"/>
  <c r="J40" i="3"/>
  <c r="M40" i="3" s="1"/>
  <c r="J38" i="3"/>
  <c r="M38" i="3" s="1"/>
  <c r="J37" i="3"/>
  <c r="M37" i="3" s="1"/>
  <c r="J36" i="3"/>
  <c r="M36" i="3" s="1"/>
  <c r="M35" i="3"/>
  <c r="J35" i="3"/>
  <c r="J34" i="3"/>
  <c r="M34" i="3" s="1"/>
  <c r="M29" i="3"/>
  <c r="J29" i="3"/>
  <c r="J28" i="3"/>
  <c r="M28" i="3" s="1"/>
  <c r="J27" i="3"/>
  <c r="M27" i="3" s="1"/>
  <c r="J26" i="3"/>
  <c r="M26" i="3" s="1"/>
  <c r="J25" i="3"/>
  <c r="M25" i="3" s="1"/>
  <c r="J24" i="3"/>
  <c r="M24" i="3" s="1"/>
  <c r="M23" i="3"/>
  <c r="J23" i="3"/>
  <c r="J22" i="3"/>
  <c r="M22" i="3" s="1"/>
  <c r="M21" i="3"/>
  <c r="J21" i="3"/>
  <c r="J20" i="3"/>
  <c r="M19" i="3" s="1"/>
  <c r="J19" i="3"/>
  <c r="J18" i="3"/>
  <c r="M18" i="3" s="1"/>
  <c r="M17" i="3"/>
  <c r="J17" i="3"/>
  <c r="J15" i="3"/>
  <c r="M15" i="3" s="1"/>
  <c r="M13" i="3"/>
  <c r="J13" i="3"/>
  <c r="J12" i="3"/>
  <c r="M12" i="3" s="1"/>
  <c r="J11" i="3"/>
  <c r="M11" i="3" s="1"/>
  <c r="J10" i="3"/>
  <c r="M10" i="3" s="1"/>
  <c r="L9" i="3"/>
  <c r="L89" i="3" s="1"/>
  <c r="J9" i="3"/>
  <c r="J8" i="3"/>
  <c r="M8" i="3" s="1"/>
  <c r="M20" i="3" l="1"/>
  <c r="M9" i="3"/>
  <c r="M89" i="3" s="1"/>
  <c r="L94" i="2"/>
  <c r="M94" i="2"/>
  <c r="N94" i="2"/>
  <c r="N69" i="2"/>
  <c r="L9" i="2" l="1"/>
  <c r="M60" i="2" l="1"/>
  <c r="M67" i="2"/>
  <c r="J8" i="2"/>
  <c r="M8" i="2" s="1"/>
  <c r="J12" i="2"/>
  <c r="M12" i="2" s="1"/>
  <c r="J13" i="2"/>
  <c r="M13" i="2" s="1"/>
  <c r="J15" i="2"/>
  <c r="M15" i="2" s="1"/>
  <c r="J17" i="2"/>
  <c r="M17" i="2" s="1"/>
  <c r="J18" i="2"/>
  <c r="M18" i="2" s="1"/>
  <c r="J19" i="2"/>
  <c r="J20" i="2"/>
  <c r="J21" i="2"/>
  <c r="M21" i="2" s="1"/>
  <c r="J22" i="2"/>
  <c r="M22" i="2" s="1"/>
  <c r="J23" i="2"/>
  <c r="M23" i="2" s="1"/>
  <c r="J24" i="2"/>
  <c r="M24" i="2" s="1"/>
  <c r="J26" i="2"/>
  <c r="M26" i="2" s="1"/>
  <c r="J27" i="2"/>
  <c r="M27" i="2" s="1"/>
  <c r="J28" i="2"/>
  <c r="M28" i="2" s="1"/>
  <c r="J25" i="2"/>
  <c r="M25" i="2" s="1"/>
  <c r="J29" i="2"/>
  <c r="M29" i="2" s="1"/>
  <c r="J40" i="2"/>
  <c r="M40" i="2" s="1"/>
  <c r="J41" i="2"/>
  <c r="M41" i="2" s="1"/>
  <c r="J42" i="2"/>
  <c r="M42" i="2" s="1"/>
  <c r="J39" i="2"/>
  <c r="M39" i="2" s="1"/>
  <c r="J43" i="2"/>
  <c r="M43" i="2" s="1"/>
  <c r="J45" i="2"/>
  <c r="M45" i="2" s="1"/>
  <c r="J46" i="2"/>
  <c r="M46" i="2" s="1"/>
  <c r="J47" i="2"/>
  <c r="M47" i="2" s="1"/>
  <c r="J48" i="2"/>
  <c r="M48" i="2" s="1"/>
  <c r="J49" i="2"/>
  <c r="M49" i="2" s="1"/>
  <c r="J50" i="2"/>
  <c r="M50" i="2" s="1"/>
  <c r="J55" i="2"/>
  <c r="M55" i="2" s="1"/>
  <c r="J56" i="2"/>
  <c r="M56" i="2" s="1"/>
  <c r="J59" i="2"/>
  <c r="M59" i="2" s="1"/>
  <c r="J61" i="2"/>
  <c r="M61" i="2" s="1"/>
  <c r="J68" i="2"/>
  <c r="M68" i="2" s="1"/>
  <c r="J71" i="2"/>
  <c r="M71" i="2" s="1"/>
  <c r="J76" i="2"/>
  <c r="M76" i="2" s="1"/>
  <c r="J77" i="2"/>
  <c r="M77" i="2" s="1"/>
  <c r="J78" i="2"/>
  <c r="M78" i="2" s="1"/>
  <c r="J79" i="2"/>
  <c r="M79" i="2" s="1"/>
  <c r="J80" i="2"/>
  <c r="M80" i="2" s="1"/>
  <c r="J81" i="2"/>
  <c r="M81" i="2" s="1"/>
  <c r="J83" i="2"/>
  <c r="M83" i="2" s="1"/>
  <c r="J84" i="2"/>
  <c r="M84" i="2" s="1"/>
  <c r="J85" i="2"/>
  <c r="M85" i="2" s="1"/>
  <c r="J86" i="2"/>
  <c r="M86" i="2" s="1"/>
  <c r="J88" i="2"/>
  <c r="M88" i="2" s="1"/>
  <c r="J89" i="2"/>
  <c r="M89" i="2" s="1"/>
  <c r="J90" i="2"/>
  <c r="M90" i="2" s="1"/>
  <c r="J91" i="2"/>
  <c r="M91" i="2" s="1"/>
  <c r="J92" i="2"/>
  <c r="M92" i="2" s="1"/>
  <c r="J93" i="2"/>
  <c r="M93" i="2" s="1"/>
  <c r="M20" i="2" l="1"/>
  <c r="M19" i="2"/>
  <c r="J10" i="2"/>
  <c r="M10" i="2" s="1"/>
  <c r="J9" i="2"/>
  <c r="M9" i="2" s="1"/>
  <c r="J11" i="2"/>
  <c r="M11" i="2" s="1"/>
  <c r="K94" i="2" l="1"/>
  <c r="F103" i="1" l="1"/>
  <c r="E103" i="1" l="1"/>
  <c r="D99" i="1" l="1"/>
  <c r="D97" i="1"/>
  <c r="D90" i="1"/>
  <c r="D89" i="1"/>
  <c r="D86" i="1"/>
  <c r="D87" i="1"/>
  <c r="D88" i="1"/>
  <c r="D85" i="1"/>
  <c r="D68" i="1"/>
  <c r="D67" i="1"/>
  <c r="D64" i="1"/>
  <c r="D60" i="1"/>
  <c r="D59" i="1"/>
  <c r="D57" i="1"/>
  <c r="D56" i="1"/>
  <c r="D55" i="1"/>
  <c r="D54" i="1"/>
  <c r="D53" i="1"/>
  <c r="D52" i="1"/>
  <c r="D50" i="1"/>
  <c r="D49" i="1"/>
  <c r="D48" i="1"/>
  <c r="D46" i="1"/>
  <c r="D47" i="1"/>
  <c r="D45" i="1"/>
  <c r="D43" i="1"/>
  <c r="D42" i="1"/>
  <c r="D41" i="1"/>
  <c r="D40" i="1"/>
  <c r="D39" i="1"/>
  <c r="D35" i="1"/>
  <c r="D34" i="1"/>
  <c r="D33" i="1"/>
  <c r="D32" i="1"/>
  <c r="D29" i="1"/>
  <c r="D30" i="1"/>
  <c r="D28" i="1"/>
  <c r="D27" i="1"/>
  <c r="D26" i="1"/>
  <c r="D25" i="1"/>
  <c r="D24" i="1"/>
  <c r="D23" i="1"/>
  <c r="D22" i="1"/>
  <c r="D21" i="1"/>
  <c r="D20" i="1"/>
  <c r="D18" i="1"/>
  <c r="D19" i="1"/>
  <c r="D17" i="1"/>
  <c r="D13" i="1"/>
  <c r="D14" i="1"/>
  <c r="D12" i="1"/>
  <c r="D10" i="1"/>
  <c r="D8" i="1"/>
  <c r="D103" i="1" l="1"/>
  <c r="C10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tc={42576A3D-D888-4801-95F8-3026F5B4C120}</author>
    <author>tc={C2D8C6F8-B641-46AE-8FAE-4DF9C5E89325}</author>
  </authors>
  <commentList>
    <comment ref="AA39" authorId="0" shapeId="0" xr:uid="{42576A3D-D888-4801-95F8-3026F5B4C12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Documentation from previous quarter is up from 87% to 91%.  QI tracking form is to be issued for section 4 of documentation monitoring.
</t>
      </text>
    </comment>
    <comment ref="AF39" authorId="1" shapeId="0" xr:uid="{C2D8C6F8-B641-46AE-8FAE-4DF9C5E8932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Documentation from previous quarter is up from 87% to 91%.  QI tracking form is to be issued for section 4 of documentation monitoring.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tc={0D9F1942-CDF7-4C56-B167-B1F7F45FF3D2}</author>
    <author>tc={6B757835-6DCE-4F2B-9F09-858445E0C498}</author>
  </authors>
  <commentList>
    <comment ref="J28" authorId="0" shapeId="0" xr:uid="{0D9F1942-CDF7-4C56-B167-B1F7F45FF3D2}">
      <text>
        <t>[Threaded comment]
Your version of Excel allows you to read this threaded comment; however, any edits to it will get removed if the file is opened in a newer version of Excel. Learn more: https://go.microsoft.com/fwlink/?linkid=870924
Comment:
    Fields IV-B and IV-C are not present in the FY24/25 Q4 Totals.</t>
      </text>
    </comment>
    <comment ref="J29" authorId="1" shapeId="0" xr:uid="{6B757835-6DCE-4F2B-9F09-858445E0C498}">
      <text>
        <t>[Threaded comment]
Your version of Excel allows you to read this threaded comment; however, any edits to it will get removed if the file is opened in a newer version of Excel. Learn more: https://go.microsoft.com/fwlink/?linkid=870924
Comment:
    Fields IV-B and IV-C are not present in the FY24/25 Q4 Totals.</t>
      </text>
    </comment>
  </commentList>
</comments>
</file>

<file path=xl/sharedStrings.xml><?xml version="1.0" encoding="utf-8"?>
<sst xmlns="http://schemas.openxmlformats.org/spreadsheetml/2006/main" count="1192" uniqueCount="320">
  <si>
    <t>Continuous Quality Improvement Committee</t>
  </si>
  <si>
    <t>Nursing Report - SV Documentation Monitoring</t>
  </si>
  <si>
    <t>2. Master Treatment Plan #2056</t>
  </si>
  <si>
    <t>5. Medication Reconciliation #2087</t>
  </si>
  <si>
    <t>physical assessment done by an RN within 2 hours of admission</t>
  </si>
  <si>
    <t>the PPD protocol was followed</t>
  </si>
  <si>
    <t>if positive PPD result, CXR was obtained</t>
  </si>
  <si>
    <t>was this listed as an allergy</t>
  </si>
  <si>
    <t>Medical Dx included on the admit order</t>
  </si>
  <si>
    <t>interventions for medical concerns were appropriate</t>
  </si>
  <si>
    <t>if yes, were interventions listed on the Treatment Plan to prevent further falls</t>
  </si>
  <si>
    <t>was the patient on Fall Precautions</t>
  </si>
  <si>
    <t>1. Admitting Nurse Assessment #2025</t>
  </si>
  <si>
    <t>N/A</t>
  </si>
  <si>
    <t>7.Medical Concerns</t>
  </si>
  <si>
    <t>Total</t>
  </si>
  <si>
    <t>FY 17/18 3rd qtr</t>
  </si>
  <si>
    <t>FY 17/18 4th qtr</t>
  </si>
  <si>
    <t>Total of all categories</t>
  </si>
  <si>
    <t xml:space="preserve">CRITERIA MONITORED - 15 Random Charts </t>
  </si>
  <si>
    <r>
      <rPr>
        <b/>
        <sz val="11"/>
        <color theme="1"/>
        <rFont val="Calibri"/>
        <family val="2"/>
        <scheme val="minor"/>
      </rPr>
      <t>SUMMARY:</t>
    </r>
    <r>
      <rPr>
        <sz val="11"/>
        <color theme="1"/>
        <rFont val="Calibri"/>
        <family val="2"/>
        <scheme val="minor"/>
      </rPr>
      <t xml:space="preserve"> Problem areas are identified above have been addressed with  a plan of correction.</t>
    </r>
  </si>
  <si>
    <t>FY 18/19 1st qtr</t>
  </si>
  <si>
    <t>Was the Admitting Nursing Assessment (2025) completed within the first 2 hours of admission</t>
  </si>
  <si>
    <t>If the Admitting Nursing Assessment (2017) was not completed within the first 2 hours of admission was there documentation to explain why it was not completed, and that the MD was notified?</t>
  </si>
  <si>
    <t>Is there evidence that the patient was oriented to SV and were the check boxes marked as completed (2025)</t>
  </si>
  <si>
    <t xml:space="preserve"> Is the Admitting Nursing Assessment (2025) signed by an RN</t>
  </si>
  <si>
    <t xml:space="preserve"> Are the problems on the initial Treatment Plan related to the reasons for hospitalization as manifested by the patient’s behavior, crisis notes, 5150, MD, SW evaluations, etc.?</t>
  </si>
  <si>
    <t>Was the prescriber notified of acute physical changes or of medical concerns as evidenced by nursing documentation?</t>
  </si>
  <si>
    <t>Was the initial treatment plan problem on the nursing assessment (2025) completed with at least one initial problem?</t>
  </si>
  <si>
    <t>If the patient has been admitted for more than 72 hours, is there a MTP completed within 72 hours of admission?</t>
  </si>
  <si>
    <t>Does MTP have date and time noted?</t>
  </si>
  <si>
    <t>Are the assigned treatment team members assigned by discipline and appropriate title or abbreviation?</t>
  </si>
  <si>
    <t>Does the treatment plan contain a diagnosis as transferred from the psychiatric evaluation?</t>
  </si>
  <si>
    <t>Are the strengths and disabilities consistent with the MD, SW or RN evaluations? Need one listed only from each discipline  (MD strength only)</t>
  </si>
  <si>
    <t xml:space="preserve"> Are currently treated medical concerns identified as problems?</t>
  </si>
  <si>
    <t>Do all disciplines have an intervention listed?</t>
  </si>
  <si>
    <t>Is there evidence that the Treatment Plan was reviewed at least every 3 days?</t>
  </si>
  <si>
    <t>Are current medications listed on the interventions?</t>
  </si>
  <si>
    <t>Are the problems related to the patient’s current behaviors, symptoms and/or [presentation as manifested by the patient’s current behavior?</t>
  </si>
  <si>
    <t>Do the short-term goals have target dates that approximate the MD’s ELOS?</t>
  </si>
  <si>
    <t>Are short-term goals incremental steps to long-term goals?</t>
  </si>
  <si>
    <t>Have all problems and goals been “met” with indicated dates of completion or “not met” prior to discharge?</t>
  </si>
  <si>
    <t xml:space="preserve"> Are the patient’s goals identified?</t>
  </si>
  <si>
    <t>If the 2099 was completed by a nurse, does it include the supervisor’s signature?</t>
  </si>
  <si>
    <t>Was the 2099-One Hour Face-2-Face completed</t>
  </si>
  <si>
    <t>Were vitals checked every 15 minutes or the reason noted if they weren’t.</t>
  </si>
  <si>
    <t>If patient had an S&amp;R incident, was the 2100 RN assessment completed every 15 minutes and signed by the RN and the supervisor?</t>
  </si>
  <si>
    <t>Is there documentation on every problem every 24 hours?</t>
  </si>
  <si>
    <t>Were Aftercare Instructions reviewed with the patient and documented prior to discharge?</t>
  </si>
  <si>
    <t>Does the nurse’s note reflect instruction given to the patient at the time of discharge?</t>
  </si>
  <si>
    <t>Does the nurse’s note reflect the physical and emotional condition of the patient at discharge?</t>
  </si>
  <si>
    <t xml:space="preserve"> Does the nurse’s note reflect the time, method and who accompanied the patient?</t>
  </si>
  <si>
    <t xml:space="preserve"> Is there a nurse’s note on discharge?</t>
  </si>
  <si>
    <t>If positive for MRSA, is there evidence that the patient education for MRSA was performed?</t>
  </si>
  <si>
    <t>Were there prescriber orders written to obtain a MRSA nasal swab?</t>
  </si>
  <si>
    <t>Were there order obtained that match the list and if not was rational given in the margin?</t>
  </si>
  <si>
    <t>Was the afterhours MD notified of medication on the list?</t>
  </si>
  <si>
    <t>Have all medications been reconciled?</t>
  </si>
  <si>
    <t xml:space="preserve"> Was the medication reconciliation form completed within 26 hours?</t>
  </si>
  <si>
    <t xml:space="preserve"> Was it initiated within 24 hours?</t>
  </si>
  <si>
    <t>Is there a medication reconciliation form in the chart?</t>
  </si>
  <si>
    <t>Does the allergy label reflect the MD’s order for allergies?(2062)</t>
  </si>
  <si>
    <t>Are allergies noted on the Physician’s admission orders?</t>
  </si>
  <si>
    <t>Medication Administration Record?</t>
  </si>
  <si>
    <t xml:space="preserve"> Kardex</t>
  </si>
  <si>
    <t>Was a level I search completed upon return to Sempervirens?</t>
  </si>
  <si>
    <t xml:space="preserve"> If yes, was it documented to where they went and with whom?</t>
  </si>
  <si>
    <t xml:space="preserve"> Did the patient go off of SV on pass (ER, court, etc.)?</t>
  </si>
  <si>
    <t xml:space="preserve"> If yes, were Suicide Precaution Levels ever increased?</t>
  </si>
  <si>
    <t xml:space="preserve"> If yes, was the patient on Suicide Precaution Levels?</t>
  </si>
  <si>
    <t xml:space="preserve"> Is the patient a Danger to Self?</t>
  </si>
  <si>
    <t>Have all nurses who gave medications signed the MAR?</t>
  </si>
  <si>
    <t>PRNs document, why given (In Bx terms)?</t>
  </si>
  <si>
    <t xml:space="preserve"> Effectiveness of PRNs documented?</t>
  </si>
  <si>
    <t xml:space="preserve"> Timely manner? (Within 1 hour of administration)</t>
  </si>
  <si>
    <t>Effectiveness documented in behavioral terms?</t>
  </si>
  <si>
    <t>Site of intramusculars noted, if indicated?</t>
  </si>
  <si>
    <t>Was a physical assessment done by an RN within 2 hours of admission (2017)</t>
  </si>
  <si>
    <t xml:space="preserve"> Was the PPD protocol followed?</t>
  </si>
  <si>
    <t>Number of patients transferred from a Skilled Nursing Facility or admitted to a medical hospital prior to admission.</t>
  </si>
  <si>
    <t>If positive PPD result, was CXR obtained?</t>
  </si>
  <si>
    <t>Was this listed as an allergy?</t>
  </si>
  <si>
    <t xml:space="preserve"> Was the Medical Dx included on the admit order?</t>
  </si>
  <si>
    <t>Were the appropriate interventions for medical concerns?</t>
  </si>
  <si>
    <t>FY 18/19 2nd qtr</t>
  </si>
  <si>
    <t>n/a</t>
  </si>
  <si>
    <t>FY 18/19 3rd qtr</t>
  </si>
  <si>
    <r>
      <t xml:space="preserve">3. Suicide/Self Harm #2095  </t>
    </r>
    <r>
      <rPr>
        <b/>
        <sz val="11"/>
        <color rgb="FFFF0000"/>
        <rFont val="Calibri"/>
        <family val="2"/>
        <scheme val="minor"/>
      </rPr>
      <t>Removed from audit 2/2019 per committee</t>
    </r>
  </si>
  <si>
    <t>3. Allergy Protocol Concurrent Audit</t>
  </si>
  <si>
    <t>Allergy alert form in closed record (#2062)?   Removed from Audit 2/19 per committee.  Separate audit is done by QI</t>
  </si>
  <si>
    <t xml:space="preserve">4. Medication Administration </t>
  </si>
  <si>
    <t>5. Discharge Planner</t>
  </si>
  <si>
    <t xml:space="preserve"> Number of patients on Fall Precautions?</t>
  </si>
  <si>
    <t>If the patient was on fall precautions were interventions listed on the treatment plan to prevent further falls?</t>
  </si>
  <si>
    <r>
      <t xml:space="preserve"> Was the patient on Fall Precautions? </t>
    </r>
    <r>
      <rPr>
        <sz val="11"/>
        <color rgb="FFFF0000"/>
        <rFont val="Calibri"/>
        <family val="2"/>
        <scheme val="minor"/>
      </rPr>
      <t>Replaced by row 65</t>
    </r>
  </si>
  <si>
    <r>
      <t xml:space="preserve"> If so, were interventions listed on TX Plan to prevent further falls?  </t>
    </r>
    <r>
      <rPr>
        <sz val="11"/>
        <color rgb="FFFF0000"/>
        <rFont val="Calibri"/>
        <family val="2"/>
        <scheme val="minor"/>
      </rPr>
      <t>Replaced by row 66</t>
    </r>
  </si>
  <si>
    <t>6. Infection Control</t>
  </si>
  <si>
    <t xml:space="preserve">If the patient was prescribed ABX, was the Report of Potential Infection (form 2072) completed? </t>
  </si>
  <si>
    <t>7. Discharge Documentation</t>
  </si>
  <si>
    <t>8.  Seclusion and Restraint (placeholder)</t>
  </si>
  <si>
    <t>9. Daily Nuring Progress Note</t>
  </si>
  <si>
    <t>Did the patient go off of SV on pass (ER, court, etc.)?</t>
  </si>
  <si>
    <t>If yes, was it documented to where they went and with whom?</t>
  </si>
  <si>
    <t xml:space="preserve"> If a significant event such as an S&amp;R, transfer or medical emergency occurs; is it documented in the progress note?</t>
  </si>
  <si>
    <t xml:space="preserve"> Is Medical Necessity addressed in the progress notes with description of behaviors to justify stay?</t>
  </si>
  <si>
    <t>Is the patient’s progress to the treatment plan documented in PIR format?</t>
  </si>
  <si>
    <t>na</t>
  </si>
  <si>
    <t xml:space="preserve"> If so, were interventions listed on TX Plan to prevent further falls?  Replaced by row 66</t>
  </si>
  <si>
    <t>SUMMARY: Problem areas are identified above have been addressed with  a plan of correction.</t>
  </si>
  <si>
    <t xml:space="preserve">8.  Seclusion and Restraint </t>
  </si>
  <si>
    <t>Was the 2099-One Hour Face-2-Face completed within one hour?</t>
  </si>
  <si>
    <t>Not Done</t>
  </si>
  <si>
    <t xml:space="preserve"> </t>
  </si>
  <si>
    <t xml:space="preserve">some data not </t>
  </si>
  <si>
    <t>collected</t>
  </si>
  <si>
    <t>Allergy alert form in closed record (#2062)?</t>
  </si>
  <si>
    <t>n\a</t>
  </si>
  <si>
    <t>NA</t>
  </si>
  <si>
    <t>If the Admitting Nursing Assessment (2025) was not completed within the first 2 hours of admission was there documentation to explain why it was not completed, and that the MD was notified?</t>
  </si>
  <si>
    <t>Were the appropriate interventions for medical concerns listed on the treatment plan?</t>
  </si>
  <si>
    <t>If the patient was in S&amp;R was assaultive BX or Aggression added as a problem?</t>
  </si>
  <si>
    <t>3. Assault Precautions</t>
  </si>
  <si>
    <t>Did the ordered precaution match the level of precaution on the ADL record on day 3?</t>
  </si>
  <si>
    <t>Did the precaution match the level of precaution on the ADL record on day of discharge?</t>
  </si>
  <si>
    <t>If the patient went into S&amp;R, and was not on APL2 at the time, was the level of precaution raised to a level 2 within two hours?</t>
  </si>
  <si>
    <t>If the patient was on Assault precautions, did the admission order match the level of precaution on the ADL record on admission?</t>
  </si>
  <si>
    <t>4. Allergy Protocol Concurrent Audit</t>
  </si>
  <si>
    <t xml:space="preserve">5. Medication Administration </t>
  </si>
  <si>
    <t>Site of intramusculars noted in the MAR?</t>
  </si>
  <si>
    <t>Was the Medication Advisement signed by the prescriber?</t>
  </si>
  <si>
    <t>Was the advisement signed by the patient or PG?</t>
  </si>
  <si>
    <t>Site of IM noted in the HPN?</t>
  </si>
  <si>
    <t>6. Discharge Planner</t>
  </si>
  <si>
    <t>7. Infection Control</t>
  </si>
  <si>
    <t>If the patient was transferred from a Skilled Nursing Facility or admitted to a medical hospital prior to admission, were there prescriber orders written to obtain a MRSA nasal swab?</t>
  </si>
  <si>
    <t>Was the PPD protocol followed?</t>
  </si>
  <si>
    <t>8. Discharge Documentation</t>
  </si>
  <si>
    <t>9. Daily Nuring Progress Note
(Choose 3; from beginning , middle &amp; end of stay)</t>
  </si>
  <si>
    <t>If a significant event such as an S&amp;R, transfer or medical emergency occurs; is it documented in the progress note?</t>
  </si>
  <si>
    <t># of patients who went off of SV on pass (ER, court, etc.)?</t>
  </si>
  <si>
    <t>Overall Percent Compliance for quarter.</t>
  </si>
  <si>
    <t>FY 18/20 1st qtr</t>
  </si>
  <si>
    <t>FY 18/20 2nd qtr</t>
  </si>
  <si>
    <t>FY 18/20 3rd qtr</t>
  </si>
  <si>
    <t>FY 18/20 4th qtr</t>
  </si>
  <si>
    <t>FY 18/20 avg</t>
  </si>
  <si>
    <t>FY 20/20 1st qtr</t>
  </si>
  <si>
    <t>FY 20/20 2nd qtr</t>
  </si>
  <si>
    <t>FY 20/20 3rd qtr</t>
  </si>
  <si>
    <t>FY 20/20 4th qtr</t>
  </si>
  <si>
    <t>FY 20/20 avg</t>
  </si>
  <si>
    <t>FY 20/21 1st qtr</t>
  </si>
  <si>
    <t>FY 20/21 2nd qtr</t>
  </si>
  <si>
    <t>FY 20/21 3rd qtr</t>
  </si>
  <si>
    <t>FY 20/21 4th qtr</t>
  </si>
  <si>
    <t>FY 20/21 avg</t>
  </si>
  <si>
    <t>A. Is the date and time of initiation entered?</t>
  </si>
  <si>
    <t>B. Was the med rec completed within 24 hours?</t>
  </si>
  <si>
    <t>C. Was a comment added if the medication was not ordered on admission (reconciled)?</t>
  </si>
  <si>
    <t>6. Medication Reconciliation</t>
  </si>
  <si>
    <t>5. Medication Reconciliation</t>
  </si>
  <si>
    <t>Site of intramuscular noted, if indicated?</t>
  </si>
  <si>
    <t>8. Daily Nuring Progress Note
(Choose 3; from beginning , middle &amp; end of stay)</t>
  </si>
  <si>
    <t>Number of patients who went off of SV on pass (ER, court, etc.)?</t>
  </si>
  <si>
    <t>FY 21/22 1st qtr</t>
  </si>
  <si>
    <t xml:space="preserve"> n/a</t>
  </si>
  <si>
    <t>FY 21/22 2nd qtr</t>
  </si>
  <si>
    <t>FY 21/22 3rd qtr</t>
  </si>
  <si>
    <t>FY 21/22 4th qtr</t>
  </si>
  <si>
    <t>FY 21/22 avg</t>
  </si>
  <si>
    <t>FY 22/23 1st qtr</t>
  </si>
  <si>
    <t>FY 22/23 2nd qtr</t>
  </si>
  <si>
    <t>FY 22/23 3rd qtr</t>
  </si>
  <si>
    <t>FY 22/23 4th qtr</t>
  </si>
  <si>
    <t>FY 22/23 avg</t>
  </si>
  <si>
    <t>A. Was the Admitting Nursing Assessment (2025) completed within the first 2 hours of admission</t>
  </si>
  <si>
    <t>B. If the Admitting Nursing Assessment (2025) was not completed within the first 2 hours of admission was there documentation to explain why it was not completed, and that the MD was notified?</t>
  </si>
  <si>
    <t>C. Is there evidence that the patient was oriented to SV and were the check boxes marked as completed (2025)</t>
  </si>
  <si>
    <t xml:space="preserve"> D. Are the problems on the initial Treatment Plan related to the reasons for hospitalization as manifested by the patient’s behavior, crisis notes, 5150, MD, SW evaluations, etc.?</t>
  </si>
  <si>
    <t>E. Was the initial treatment plan problem on the nursing assessment (2025) completed with at least one initial problem?</t>
  </si>
  <si>
    <t>F. Was a physical assessment done by an RN within 2 hours of admission (2017)</t>
  </si>
  <si>
    <t>G. Was the prescriber notified of acute physical changes or of medical concerns as evidenced by nursing documentation?</t>
  </si>
  <si>
    <t>A. If the patient has been admitted for more than 72 hours, is there a MTP completed within 72 hours of admission?</t>
  </si>
  <si>
    <t>B. Are the assigned treatment team members assigned by discipline and appropriate title or abbreviation?</t>
  </si>
  <si>
    <t>C. Does the treatment plan contain a diagnosis as transferred from the psychiatric evaluation?</t>
  </si>
  <si>
    <t>D. Are the strengths and disabilities consistent with the MD, SW or RN evaluations? Need one listed only from each discipline  (MD strength only)</t>
  </si>
  <si>
    <t xml:space="preserve"> E. Are currently treated medical concerns identified as problems?</t>
  </si>
  <si>
    <t>F. Do all disciplines have an intervention listed?</t>
  </si>
  <si>
    <t>G. Is there evidence that the Treatment Plan was reviewed at least every 3 days?</t>
  </si>
  <si>
    <t>H. Have all problems and goals been “met” with indicated dates of completion or “not met” prior to discharge?</t>
  </si>
  <si>
    <t>I. Were the appropriate interventions for medical concerns listed on the treatment plan?</t>
  </si>
  <si>
    <t>J. If the patient was on fall precautions were interventions listed on the treatment plan to prevent further falls?</t>
  </si>
  <si>
    <t>K. If the patient was in S&amp;R was assaultive BX or Aggression added as a problem?</t>
  </si>
  <si>
    <t>A. Are allergies noted on the Physician’s admission orders?</t>
  </si>
  <si>
    <t>B. Medication Administration Record?</t>
  </si>
  <si>
    <t>C. Does the allergy label reflect the MD’s order for allergies?(2062)</t>
  </si>
  <si>
    <t>A. Have all nurses who gave medications signed the MAR?</t>
  </si>
  <si>
    <t>B. PRNs document, why given (In Bx terms)?</t>
  </si>
  <si>
    <t>C. Effectiveness of PRNs documented?</t>
  </si>
  <si>
    <t xml:space="preserve"> D. Timely manner? (Within 1 hour of administration)</t>
  </si>
  <si>
    <t>E. Effectiveness documented in behavioral terms?</t>
  </si>
  <si>
    <t>F. Site of intramuscular noted, if indicated?</t>
  </si>
  <si>
    <t>G. Was this listed as an allergy?</t>
  </si>
  <si>
    <t>H. Was the Medication Advisement signed by the prescriber?</t>
  </si>
  <si>
    <t>I. Was the advisement signed by the patient or PG?</t>
  </si>
  <si>
    <t>A. If the patient was transferred from a Skilled Nursing Facility or admitted to a medical hospital prior to admission, were there prescriber orders written to obtain a MRSA nasal swab?</t>
  </si>
  <si>
    <t>B. If positive for MRSA, is there evidence that the patient education for MRSA was performed?</t>
  </si>
  <si>
    <t xml:space="preserve">C. If the patient was prescribed ABX, was the Report of Potential Infection (form 2072) completed? </t>
  </si>
  <si>
    <t>D. Was the PPD protocol followed?</t>
  </si>
  <si>
    <t>E. If positive PPD result, was CXR obtained?</t>
  </si>
  <si>
    <t>F. Was this listed as an allergy?</t>
  </si>
  <si>
    <t>A.  Is there a nurse’s note on discharge?</t>
  </si>
  <si>
    <t>B.  Does the nurse’s note reflect the time, method and who accompanied the patient?</t>
  </si>
  <si>
    <t>C. Does the nurse’s note reflect the physical and emotional condition of the patient at discharge?</t>
  </si>
  <si>
    <t>D. Does the nurse’s note reflect instruction given to the patient at the time of discharge?</t>
  </si>
  <si>
    <t>E. Were Aftercare Instructions reviewed with the patient and documented prior to discharge?</t>
  </si>
  <si>
    <t>F. Is there documentation on every problem every 24 hours?</t>
  </si>
  <si>
    <t xml:space="preserve"> A. Is Medical Necessity addressed in the progress notes with description of behaviors to justify stay?</t>
  </si>
  <si>
    <t>B. If a significant event such as an S&amp;R, transfer or medical emergency occurs; is it documented in the progress note?</t>
  </si>
  <si>
    <t>C. Is the patient’s progress to the treatment plan documented in PIR format?</t>
  </si>
  <si>
    <t>D. Did the patient go off of SV on pass (ER, court etc.)?</t>
  </si>
  <si>
    <t>E. If yes, was it documented to where they went and with whom?</t>
  </si>
  <si>
    <t>F. Was a level I search completed upon return to Sempervirens?</t>
  </si>
  <si>
    <t>9. Suicidde/Self-Harm Precautions</t>
  </si>
  <si>
    <t>A. Was the Suicide Risk Assessment completed on admission?</t>
  </si>
  <si>
    <t xml:space="preserve">B. If the patient was assessed as an imminent risk, were they  placed  on  a 1:1?          </t>
  </si>
  <si>
    <t>C. Was the Daily Suicide/Self Harm Observation Levels Assessment Tool 2095 completed for the patient on level 1 of observation?</t>
  </si>
  <si>
    <t>D. If precaution levels changed, was there a physician's order?</t>
  </si>
  <si>
    <t>E. Does the Activities of Daily Living Form 2043 reflect that all safety checks were completed on time and accurately?</t>
  </si>
  <si>
    <t>XI. 2043 ADL Form</t>
  </si>
  <si>
    <t>A. Are all safety checks complete with initials and signature and as prescribed?</t>
  </si>
  <si>
    <t>B. ADLs are complete (meal %, shower, etc.)?</t>
  </si>
  <si>
    <t>n</t>
  </si>
  <si>
    <t>FY 23/24 1st qtr</t>
  </si>
  <si>
    <t>FY 23/24 2nd qtr</t>
  </si>
  <si>
    <t>FY 23/24 3rd qtr</t>
  </si>
  <si>
    <t>FY 23/24 4th qtr</t>
  </si>
  <si>
    <t>FY 23/24 avg</t>
  </si>
  <si>
    <t>I. Admission Paperwork</t>
  </si>
  <si>
    <t>A. Was the Admitting Nursing Assessment completed within the first 2 hours of admission?</t>
  </si>
  <si>
    <t>B. Was the initial treatment plan problem on the nursing assessment completed with at least one initial problem?</t>
  </si>
  <si>
    <t>C. Did the patient sign the 2024 Notification of Admission Form?</t>
  </si>
  <si>
    <t>D. Is there evidence that the patient received their Patients’ Rights in the admission note?</t>
  </si>
  <si>
    <t>E. Did the patient sign the 2029 - PATIENT’S RIGHTS Form?</t>
  </si>
  <si>
    <t>F Did the patient sign the 1163- Advance Healthcare Directive Notification?</t>
  </si>
  <si>
    <t>D. Are the strengths and disabilities consistent with the MD and RN evaluations? Need one listed only from each discipline</t>
  </si>
  <si>
    <t>E. Are currently treated medical concerns identified as a medical problem?</t>
  </si>
  <si>
    <t>F. Are interventions measurable?</t>
  </si>
  <si>
    <t>G. Were the appropriate interventions for medical concerns listed on the treatment plan?</t>
  </si>
  <si>
    <t>H. Are STGs revised if not met within 48 hours?</t>
  </si>
  <si>
    <t>I. If the patient was on fall precautions were interventions listed on the treatment plan to prevent further falls?</t>
  </si>
  <si>
    <t>J. If the patient was in S&amp;R was assaultive BX or Aggression added as a problem?</t>
  </si>
  <si>
    <t xml:space="preserve">IV. Medication Administration </t>
  </si>
  <si>
    <t>A. Effectiveness of PRNs documented?</t>
  </si>
  <si>
    <t>B. Effectiveness documented within 1 hour of administration?</t>
  </si>
  <si>
    <t>V. Medication Reconciliation</t>
  </si>
  <si>
    <t>VI. Infection Control</t>
  </si>
  <si>
    <t>VII. Seclusion and Restraint</t>
  </si>
  <si>
    <t>A. Is the Inpatient Crisis Prevention Plan complete?</t>
  </si>
  <si>
    <t>B. Do the 2037 Physician Seclusion and/or Restraint Order includes imminent risk and are they signed by the prescriber?</t>
  </si>
  <si>
    <t>C. Is the 2100 RN Reassessment completed Q15 minutes?</t>
  </si>
  <si>
    <t>D. Is Form 2099 One Hour Face to Face Assessment completed (once per event)?</t>
  </si>
  <si>
    <t>E. Is the 2040 Seclusion and Restraints Patient Debriefing complete?</t>
  </si>
  <si>
    <t>F. Is the Seclusion and Restraints Staff debriefing complete?</t>
  </si>
  <si>
    <t>G. Were the S/R orders signed by MD w/in 24 hours?</t>
  </si>
  <si>
    <t>H. Was the 2028 Patient Denial of Rights completed?</t>
  </si>
  <si>
    <t>VIII. Discharge Documentation</t>
  </si>
  <si>
    <t>A. Is there a nurse’s note on discharge?</t>
  </si>
  <si>
    <t>B. Does the nurse’s note reflect the time, method and who accompanied the patient?</t>
  </si>
  <si>
    <t>F. Is there documentation on each problem every 24 hours?</t>
  </si>
  <si>
    <t>IX. Daily Nursing Progress Note</t>
  </si>
  <si>
    <t>A.  Is Medical Necessity addressed in the progress notes with description of behaviors to justify stay?</t>
  </si>
  <si>
    <t>B.  If a significant event such as an S&amp;R, transfer or medical emergency occurs; is it documented in the progress note?</t>
  </si>
  <si>
    <t>C.  Is the patient’s progress on the treatment plan documented in PIR format?</t>
  </si>
  <si>
    <t>D. Did the patient go off of SV on pass (ER, court, etc.)?</t>
  </si>
  <si>
    <t>X. Suicide/Self-Harm Precautions</t>
  </si>
  <si>
    <t>A.  Are all safety checks complete with initials and as prescribed?</t>
  </si>
  <si>
    <t>C. If the patient was prescribed ABX, was the Report of Potential Infection (form 2072) completed?</t>
  </si>
  <si>
    <t>II. Physical Exams</t>
  </si>
  <si>
    <t xml:space="preserve">III. Interdisciplinary Treatment Plan </t>
  </si>
  <si>
    <t>One</t>
  </si>
  <si>
    <t>Yes</t>
  </si>
  <si>
    <t>No</t>
  </si>
  <si>
    <t>G. Was a Medication Support Appointment offered within seven business days of discharge or documented if refused or not appropriate?</t>
  </si>
  <si>
    <t>C. Effectiveness documented in behavioral terms?</t>
  </si>
  <si>
    <t>D. Site of intramuscular noted, if indicated?</t>
  </si>
  <si>
    <t>E Was the Medication Advisement signed by the prescriber?</t>
  </si>
  <si>
    <t>F Was the advisement signed by the patient?</t>
  </si>
  <si>
    <t>G. Was the advisement signed by the patient or PG?</t>
  </si>
  <si>
    <t>"1/1"</t>
  </si>
  <si>
    <t>Is This Question Still Reported?</t>
  </si>
  <si>
    <t>Overall Percent Compliance for Month</t>
  </si>
  <si>
    <t>FY 23/24 Q3</t>
  </si>
  <si>
    <t>FY 23/24 Q1</t>
  </si>
  <si>
    <t>FY 23/24 Q2</t>
  </si>
  <si>
    <t>FY 23/24 Q4</t>
  </si>
  <si>
    <t>FY 23/24 AVG</t>
  </si>
  <si>
    <t>FY 24/25 Q1</t>
  </si>
  <si>
    <t>FY 24/25 Q2</t>
  </si>
  <si>
    <t>FY 24/25 Q3</t>
  </si>
  <si>
    <t>FY 24/25 Q4</t>
  </si>
  <si>
    <t>FY 24/25 AVG</t>
  </si>
  <si>
    <t>FY 25/26 Q1</t>
  </si>
  <si>
    <t>A.    Was the PE completed within 24 hours?</t>
  </si>
  <si>
    <t>B.     If the PE is not completed w/in 24 hours, is there a note that the pt refused?</t>
  </si>
  <si>
    <t>C.     Was the PE completed prior to discharge or noted as “refused”?</t>
  </si>
  <si>
    <r>
      <t>(Choose 3; from beginning, middle &amp; end of stay)</t>
    </r>
    <r>
      <rPr>
        <b/>
        <sz val="12"/>
        <color rgb="FF000000"/>
        <rFont val="Arial"/>
        <family val="2"/>
      </rPr>
      <t xml:space="preserve">  </t>
    </r>
  </si>
  <si>
    <t>A.    Was the Suicide Risk Assessment completed on admission?</t>
  </si>
  <si>
    <t>B.     If the patient was assessed as an imminent risk, were they placed on a 1:1?</t>
  </si>
  <si>
    <t>C.     Was the Daily Suicide/Self Harm Observation Levels Assessment Tool 2095 completed for the patient on level 1 of observation?</t>
  </si>
  <si>
    <t>D.    If precaution levels changed, was there a physician’s order?</t>
  </si>
  <si>
    <t>E.     Does the Activities of Daily Living Form 2043 reflect that all safety checks were completed on time and accurately?</t>
  </si>
  <si>
    <t>missing</t>
  </si>
  <si>
    <t>A. Effectiveness of PRNs documented by end of shift?</t>
  </si>
  <si>
    <t>B. Site of intramuscular noted, if indicated?</t>
  </si>
  <si>
    <t>C. Was the Medication Advisement signed by the prescriber?</t>
  </si>
  <si>
    <t>D. Was the advisement signed by the patient?</t>
  </si>
  <si>
    <t>E. Was the advisement signed by the patient or PG?</t>
  </si>
  <si>
    <t>FY 25/26 Q2</t>
  </si>
  <si>
    <r>
      <t xml:space="preserve">PLEASE USE FORM:
</t>
    </r>
    <r>
      <rPr>
        <b/>
        <i/>
        <sz val="12"/>
        <color rgb="FF0070C0"/>
        <rFont val="Arial"/>
        <family val="2"/>
      </rPr>
      <t xml:space="preserve">QI-96, rev 11/22/2024 CB; 8/29/25 policy 0704.140
</t>
    </r>
    <r>
      <rPr>
        <sz val="12"/>
        <color theme="1"/>
        <rFont val="Arial"/>
        <family val="2"/>
      </rPr>
      <t xml:space="preserve">TO FILL OUT THIS DASHBOARD.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</si>
</sst>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8"/>
      <color rgb="FFFF0000"/>
      <name val="Arial"/>
      <family val="2"/>
    </font>
    <font>
      <b/>
      <sz val="12"/>
      <color rgb="FF00B0F0"/>
      <name val="Arial"/>
      <family val="2"/>
    </font>
    <font>
      <b/>
      <sz val="12"/>
      <color rgb="FFFFFF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i/>
      <sz val="12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D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EF8FE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00B050"/>
      </left>
      <right/>
      <top/>
      <bottom style="thin">
        <color auto="1"/>
      </bottom>
      <diagonal/>
    </border>
    <border>
      <left/>
      <right style="thick">
        <color rgb="FF00B050"/>
      </right>
      <top style="thin">
        <color auto="1"/>
      </top>
      <bottom style="thin">
        <color auto="1"/>
      </bottom>
      <diagonal/>
    </border>
    <border>
      <left style="thick">
        <color rgb="FF00B05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rgb="FF00B050"/>
      </right>
      <top style="thin">
        <color auto="1"/>
      </top>
      <bottom style="thin">
        <color auto="1"/>
      </bottom>
      <diagonal/>
    </border>
    <border>
      <left style="thick">
        <color rgb="FF00B05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B050"/>
      </left>
      <right/>
      <top style="thin">
        <color auto="1"/>
      </top>
      <bottom style="thin">
        <color auto="1"/>
      </bottom>
      <diagonal/>
    </border>
    <border>
      <left style="thick">
        <color rgb="FF00B050"/>
      </left>
      <right/>
      <top style="thin">
        <color auto="1"/>
      </top>
      <bottom/>
      <diagonal/>
    </border>
    <border>
      <left/>
      <right style="thick">
        <color rgb="FF00B050"/>
      </right>
      <top style="thin">
        <color auto="1"/>
      </top>
      <bottom/>
      <diagonal/>
    </border>
    <border>
      <left/>
      <right style="thick">
        <color rgb="FF00B050"/>
      </right>
      <top/>
      <bottom style="thin">
        <color auto="1"/>
      </bottom>
      <diagonal/>
    </border>
    <border>
      <left style="thick">
        <color rgb="FF00B050"/>
      </left>
      <right style="thin">
        <color auto="1"/>
      </right>
      <top style="thin">
        <color auto="1"/>
      </top>
      <bottom style="thick">
        <color rgb="FF00B05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B050"/>
      </bottom>
      <diagonal/>
    </border>
    <border>
      <left style="thin">
        <color auto="1"/>
      </left>
      <right/>
      <top style="thin">
        <color auto="1"/>
      </top>
      <bottom style="thick">
        <color rgb="FF00B050"/>
      </bottom>
      <diagonal/>
    </border>
    <border>
      <left style="thin">
        <color auto="1"/>
      </left>
      <right style="thick">
        <color rgb="FF00B050"/>
      </right>
      <top style="thin">
        <color auto="1"/>
      </top>
      <bottom style="thick">
        <color rgb="FF00B050"/>
      </bottom>
      <diagonal/>
    </border>
    <border>
      <left style="thick">
        <color rgb="FF0070C0"/>
      </left>
      <right/>
      <top/>
      <bottom style="thin">
        <color auto="1"/>
      </bottom>
      <diagonal/>
    </border>
    <border>
      <left style="thick">
        <color rgb="FF0070C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rgb="FF00B050"/>
      </right>
      <top/>
      <bottom style="thin">
        <color auto="1"/>
      </bottom>
      <diagonal/>
    </border>
    <border>
      <left style="thick">
        <color rgb="FF0070C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70C0"/>
      </left>
      <right/>
      <top style="thin">
        <color auto="1"/>
      </top>
      <bottom style="thin">
        <color auto="1"/>
      </bottom>
      <diagonal/>
    </border>
    <border>
      <left style="thick">
        <color rgb="FF0070C0"/>
      </left>
      <right/>
      <top style="thin">
        <color auto="1"/>
      </top>
      <bottom/>
      <diagonal/>
    </border>
    <border>
      <left style="thick">
        <color rgb="FF0070C0"/>
      </left>
      <right style="thin">
        <color auto="1"/>
      </right>
      <top style="thin">
        <color auto="1"/>
      </top>
      <bottom style="thick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70C0"/>
      </bottom>
      <diagonal/>
    </border>
    <border>
      <left style="thin">
        <color auto="1"/>
      </left>
      <right style="thick">
        <color rgb="FF00B050"/>
      </right>
      <top style="thin">
        <color auto="1"/>
      </top>
      <bottom style="thick">
        <color rgb="FF0070C0"/>
      </bottom>
      <diagonal/>
    </border>
    <border>
      <left style="thick">
        <color rgb="FF0070C0"/>
      </left>
      <right style="thin">
        <color auto="1"/>
      </right>
      <top style="thick">
        <color rgb="FF0070C0"/>
      </top>
      <bottom style="thick">
        <color rgb="FF0070C0"/>
      </bottom>
      <diagonal/>
    </border>
    <border>
      <left style="thin">
        <color auto="1"/>
      </left>
      <right style="thin">
        <color auto="1"/>
      </right>
      <top style="thick">
        <color rgb="FF0070C0"/>
      </top>
      <bottom style="thick">
        <color rgb="FF0070C0"/>
      </bottom>
      <diagonal/>
    </border>
    <border>
      <left style="thin">
        <color auto="1"/>
      </left>
      <right style="thick">
        <color rgb="FF00B050"/>
      </right>
      <top style="thick">
        <color rgb="FF0070C0"/>
      </top>
      <bottom style="thick">
        <color rgb="FF0070C0"/>
      </bottom>
      <diagonal/>
    </border>
    <border>
      <left style="thick">
        <color rgb="FF00B050"/>
      </left>
      <right style="thin">
        <color auto="1"/>
      </right>
      <top style="thick">
        <color rgb="FF00B050"/>
      </top>
      <bottom style="thick">
        <color rgb="FF00B050"/>
      </bottom>
      <diagonal/>
    </border>
    <border>
      <left style="thin">
        <color auto="1"/>
      </left>
      <right style="thin">
        <color auto="1"/>
      </right>
      <top style="thick">
        <color rgb="FF00B050"/>
      </top>
      <bottom style="thick">
        <color rgb="FF00B050"/>
      </bottom>
      <diagonal/>
    </border>
    <border>
      <left style="thin">
        <color auto="1"/>
      </left>
      <right/>
      <top style="thick">
        <color rgb="FF00B050"/>
      </top>
      <bottom style="thick">
        <color rgb="FF00B050"/>
      </bottom>
      <diagonal/>
    </border>
    <border>
      <left style="thin">
        <color auto="1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theme="1"/>
      </left>
      <right/>
      <top style="thick">
        <color rgb="FF00B05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9" fontId="0" fillId="0" borderId="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9" fontId="0" fillId="0" borderId="0" xfId="0" applyNumberFormat="1" applyAlignment="1">
      <alignment horizontal="left" vertical="center"/>
    </xf>
    <xf numFmtId="9" fontId="2" fillId="0" borderId="0" xfId="0" applyNumberFormat="1" applyFont="1" applyAlignment="1">
      <alignment horizontal="left" vertical="center"/>
    </xf>
    <xf numFmtId="9" fontId="0" fillId="0" borderId="1" xfId="0" applyNumberFormat="1" applyBorder="1" applyAlignment="1">
      <alignment horizontal="left" vertical="center"/>
    </xf>
    <xf numFmtId="9" fontId="1" fillId="0" borderId="0" xfId="0" applyNumberFormat="1" applyFont="1" applyAlignment="1">
      <alignment horizontal="left" vertical="center"/>
    </xf>
    <xf numFmtId="9" fontId="1" fillId="0" borderId="1" xfId="0" applyNumberFormat="1" applyFont="1" applyBorder="1" applyAlignment="1">
      <alignment horizontal="left" vertical="center"/>
    </xf>
    <xf numFmtId="9" fontId="0" fillId="0" borderId="0" xfId="0" applyNumberFormat="1"/>
    <xf numFmtId="0" fontId="0" fillId="0" borderId="3" xfId="0" applyBorder="1" applyAlignment="1">
      <alignment horizontal="left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9" fontId="0" fillId="0" borderId="3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wrapText="1"/>
    </xf>
    <xf numFmtId="9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9" fontId="0" fillId="0" borderId="1" xfId="0" applyNumberFormat="1" applyBorder="1"/>
    <xf numFmtId="9" fontId="0" fillId="0" borderId="4" xfId="0" applyNumberFormat="1" applyBorder="1" applyAlignment="1">
      <alignment horizontal="left" vertical="center"/>
    </xf>
    <xf numFmtId="1" fontId="0" fillId="0" borderId="4" xfId="0" applyNumberFormat="1" applyBorder="1" applyAlignment="1">
      <alignment horizontal="left" vertical="center"/>
    </xf>
    <xf numFmtId="1" fontId="0" fillId="0" borderId="1" xfId="0" applyNumberFormat="1" applyBorder="1"/>
    <xf numFmtId="1" fontId="0" fillId="0" borderId="0" xfId="0" applyNumberFormat="1"/>
    <xf numFmtId="9" fontId="0" fillId="0" borderId="5" xfId="0" applyNumberFormat="1" applyBorder="1" applyAlignment="1">
      <alignment horizontal="left" vertical="center"/>
    </xf>
    <xf numFmtId="0" fontId="1" fillId="0" borderId="0" xfId="0" applyFont="1" applyAlignment="1">
      <alignment wrapText="1"/>
    </xf>
    <xf numFmtId="9" fontId="0" fillId="0" borderId="2" xfId="0" applyNumberForma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0" xfId="0" applyFont="1"/>
    <xf numFmtId="0" fontId="6" fillId="0" borderId="9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8" fillId="4" borderId="8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4" borderId="9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6" fillId="5" borderId="34" xfId="0" applyNumberFormat="1" applyFont="1" applyFill="1" applyBorder="1" applyAlignment="1">
      <alignment horizontal="center" vertical="center"/>
    </xf>
    <xf numFmtId="9" fontId="6" fillId="5" borderId="35" xfId="0" applyNumberFormat="1" applyFont="1" applyFill="1" applyBorder="1" applyAlignment="1">
      <alignment horizontal="center" vertical="center"/>
    </xf>
    <xf numFmtId="9" fontId="6" fillId="5" borderId="36" xfId="0" applyNumberFormat="1" applyFont="1" applyFill="1" applyBorder="1" applyAlignment="1">
      <alignment horizontal="center" vertical="center"/>
    </xf>
    <xf numFmtId="9" fontId="6" fillId="6" borderId="37" xfId="0" applyNumberFormat="1" applyFont="1" applyFill="1" applyBorder="1" applyAlignment="1">
      <alignment horizontal="center" vertical="center"/>
    </xf>
    <xf numFmtId="9" fontId="6" fillId="6" borderId="38" xfId="0" applyNumberFormat="1" applyFont="1" applyFill="1" applyBorder="1" applyAlignment="1">
      <alignment horizontal="center" vertical="center"/>
    </xf>
    <xf numFmtId="9" fontId="6" fillId="6" borderId="39" xfId="0" applyNumberFormat="1" applyFont="1" applyFill="1" applyBorder="1" applyAlignment="1">
      <alignment horizontal="center" vertical="center"/>
    </xf>
    <xf numFmtId="9" fontId="6" fillId="6" borderId="40" xfId="0" applyNumberFormat="1" applyFont="1" applyFill="1" applyBorder="1" applyAlignment="1">
      <alignment horizontal="center" vertical="center"/>
    </xf>
    <xf numFmtId="9" fontId="6" fillId="8" borderId="37" xfId="0" applyNumberFormat="1" applyFont="1" applyFill="1" applyBorder="1" applyAlignment="1">
      <alignment horizontal="center" vertical="center"/>
    </xf>
    <xf numFmtId="9" fontId="6" fillId="0" borderId="25" xfId="0" applyNumberFormat="1" applyFont="1" applyFill="1" applyBorder="1" applyAlignment="1">
      <alignment horizontal="center" vertical="center"/>
    </xf>
    <xf numFmtId="9" fontId="6" fillId="0" borderId="10" xfId="0" applyNumberFormat="1" applyFont="1" applyFill="1" applyBorder="1" applyAlignment="1">
      <alignment horizontal="center" vertical="center"/>
    </xf>
    <xf numFmtId="9" fontId="6" fillId="0" borderId="20" xfId="0" applyNumberFormat="1" applyFont="1" applyFill="1" applyBorder="1" applyAlignment="1">
      <alignment horizontal="center" vertical="center"/>
    </xf>
    <xf numFmtId="9" fontId="6" fillId="0" borderId="12" xfId="0" applyNumberFormat="1" applyFont="1" applyFill="1" applyBorder="1" applyAlignment="1">
      <alignment horizontal="center" vertical="center"/>
    </xf>
    <xf numFmtId="9" fontId="7" fillId="0" borderId="26" xfId="0" applyNumberFormat="1" applyFont="1" applyBorder="1" applyAlignment="1">
      <alignment horizontal="center" vertical="center"/>
    </xf>
    <xf numFmtId="9" fontId="7" fillId="0" borderId="11" xfId="0" applyNumberFormat="1" applyFont="1" applyBorder="1" applyAlignment="1">
      <alignment horizontal="center" vertical="center"/>
    </xf>
    <xf numFmtId="9" fontId="6" fillId="0" borderId="27" xfId="0" applyNumberFormat="1" applyFont="1" applyBorder="1" applyAlignment="1">
      <alignment horizontal="center" vertical="center"/>
    </xf>
    <xf numFmtId="9" fontId="7" fillId="0" borderId="14" xfId="0" applyNumberFormat="1" applyFont="1" applyBorder="1" applyAlignment="1">
      <alignment horizontal="center" vertical="center"/>
    </xf>
    <xf numFmtId="9" fontId="7" fillId="0" borderId="9" xfId="0" applyNumberFormat="1" applyFont="1" applyBorder="1" applyAlignment="1">
      <alignment horizontal="center" vertical="center"/>
    </xf>
    <xf numFmtId="9" fontId="6" fillId="0" borderId="15" xfId="0" applyNumberFormat="1" applyFont="1" applyBorder="1" applyAlignment="1">
      <alignment horizontal="center" vertical="center"/>
    </xf>
    <xf numFmtId="9" fontId="7" fillId="0" borderId="28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9" fontId="7" fillId="0" borderId="16" xfId="0" applyNumberFormat="1" applyFont="1" applyBorder="1" applyAlignment="1">
      <alignment horizontal="center" vertical="center"/>
    </xf>
    <xf numFmtId="9" fontId="7" fillId="0" borderId="4" xfId="0" applyNumberFormat="1" applyFont="1" applyBorder="1" applyAlignment="1">
      <alignment horizontal="center" vertical="center"/>
    </xf>
    <xf numFmtId="9" fontId="7" fillId="0" borderId="29" xfId="0" applyNumberFormat="1" applyFont="1" applyFill="1" applyBorder="1" applyAlignment="1">
      <alignment horizontal="center" vertical="center"/>
    </xf>
    <xf numFmtId="9" fontId="7" fillId="0" borderId="7" xfId="0" applyNumberFormat="1" applyFont="1" applyFill="1" applyBorder="1" applyAlignment="1">
      <alignment horizontal="center" vertical="center"/>
    </xf>
    <xf numFmtId="9" fontId="6" fillId="0" borderId="13" xfId="0" applyNumberFormat="1" applyFont="1" applyFill="1" applyBorder="1" applyAlignment="1">
      <alignment horizontal="center" vertical="center"/>
    </xf>
    <xf numFmtId="9" fontId="7" fillId="0" borderId="17" xfId="0" applyNumberFormat="1" applyFont="1" applyFill="1" applyBorder="1" applyAlignment="1">
      <alignment horizontal="center" vertical="center"/>
    </xf>
    <xf numFmtId="9" fontId="7" fillId="9" borderId="28" xfId="0" applyNumberFormat="1" applyFont="1" applyFill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9" fontId="10" fillId="3" borderId="4" xfId="0" applyNumberFormat="1" applyFont="1" applyFill="1" applyBorder="1" applyAlignment="1">
      <alignment horizontal="center" vertical="center" wrapText="1"/>
    </xf>
    <xf numFmtId="9" fontId="6" fillId="3" borderId="15" xfId="0" applyNumberFormat="1" applyFont="1" applyFill="1" applyBorder="1" applyAlignment="1">
      <alignment horizontal="center" vertical="center" wrapText="1"/>
    </xf>
    <xf numFmtId="9" fontId="11" fillId="0" borderId="28" xfId="0" applyNumberFormat="1" applyFont="1" applyBorder="1" applyAlignment="1">
      <alignment horizontal="center" vertical="center"/>
    </xf>
    <xf numFmtId="9" fontId="11" fillId="0" borderId="4" xfId="0" applyNumberFormat="1" applyFont="1" applyBorder="1" applyAlignment="1">
      <alignment horizontal="center" vertical="center"/>
    </xf>
    <xf numFmtId="9" fontId="11" fillId="0" borderId="16" xfId="0" applyNumberFormat="1" applyFont="1" applyBorder="1" applyAlignment="1">
      <alignment horizontal="center" vertical="center"/>
    </xf>
    <xf numFmtId="9" fontId="11" fillId="0" borderId="15" xfId="0" applyNumberFormat="1" applyFont="1" applyBorder="1" applyAlignment="1">
      <alignment horizontal="center" vertical="center"/>
    </xf>
    <xf numFmtId="9" fontId="7" fillId="9" borderId="1" xfId="0" applyNumberFormat="1" applyFont="1" applyFill="1" applyBorder="1" applyAlignment="1">
      <alignment horizontal="center" vertical="center"/>
    </xf>
    <xf numFmtId="9" fontId="6" fillId="9" borderId="15" xfId="0" applyNumberFormat="1" applyFont="1" applyFill="1" applyBorder="1" applyAlignment="1">
      <alignment horizontal="center" vertical="center"/>
    </xf>
    <xf numFmtId="9" fontId="7" fillId="9" borderId="16" xfId="0" applyNumberFormat="1" applyFont="1" applyFill="1" applyBorder="1" applyAlignment="1">
      <alignment horizontal="center" vertical="center"/>
    </xf>
    <xf numFmtId="9" fontId="7" fillId="0" borderId="30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19" xfId="0" applyNumberFormat="1" applyFont="1" applyFill="1" applyBorder="1" applyAlignment="1">
      <alignment horizontal="center" vertical="center"/>
    </xf>
    <xf numFmtId="9" fontId="7" fillId="0" borderId="18" xfId="0" applyNumberFormat="1" applyFont="1" applyFill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6" fillId="0" borderId="19" xfId="0" applyNumberFormat="1" applyFont="1" applyBorder="1" applyAlignment="1">
      <alignment horizontal="center" vertical="center"/>
    </xf>
    <xf numFmtId="9" fontId="7" fillId="0" borderId="25" xfId="0" applyNumberFormat="1" applyFont="1" applyFill="1" applyBorder="1" applyAlignment="1">
      <alignment horizontal="center" vertical="center"/>
    </xf>
    <xf numFmtId="9" fontId="7" fillId="0" borderId="10" xfId="0" applyNumberFormat="1" applyFont="1" applyFill="1" applyBorder="1" applyAlignment="1">
      <alignment horizontal="center" vertical="center"/>
    </xf>
    <xf numFmtId="9" fontId="7" fillId="0" borderId="12" xfId="0" applyNumberFormat="1" applyFont="1" applyFill="1" applyBorder="1" applyAlignment="1">
      <alignment horizontal="center" vertical="center"/>
    </xf>
    <xf numFmtId="9" fontId="7" fillId="0" borderId="10" xfId="0" applyNumberFormat="1" applyFont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9" fontId="12" fillId="2" borderId="16" xfId="0" applyNumberFormat="1" applyFont="1" applyFill="1" applyBorder="1" applyAlignment="1">
      <alignment horizontal="center" vertical="center"/>
    </xf>
    <xf numFmtId="9" fontId="7" fillId="0" borderId="17" xfId="0" applyNumberFormat="1" applyFont="1" applyBorder="1" applyAlignment="1">
      <alignment horizontal="center" vertical="center"/>
    </xf>
    <xf numFmtId="9" fontId="7" fillId="0" borderId="7" xfId="0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9" fontId="7" fillId="0" borderId="29" xfId="0" applyNumberFormat="1" applyFont="1" applyBorder="1" applyAlignment="1">
      <alignment horizontal="center" vertical="center"/>
    </xf>
    <xf numFmtId="9" fontId="6" fillId="5" borderId="31" xfId="0" applyNumberFormat="1" applyFont="1" applyFill="1" applyBorder="1" applyAlignment="1">
      <alignment horizontal="center" vertical="center"/>
    </xf>
    <xf numFmtId="9" fontId="6" fillId="5" borderId="32" xfId="0" applyNumberFormat="1" applyFont="1" applyFill="1" applyBorder="1" applyAlignment="1">
      <alignment horizontal="center" vertical="center"/>
    </xf>
    <xf numFmtId="9" fontId="6" fillId="5" borderId="33" xfId="0" applyNumberFormat="1" applyFont="1" applyFill="1" applyBorder="1" applyAlignment="1">
      <alignment horizontal="center" vertical="center"/>
    </xf>
    <xf numFmtId="9" fontId="6" fillId="6" borderId="21" xfId="0" applyNumberFormat="1" applyFont="1" applyFill="1" applyBorder="1" applyAlignment="1">
      <alignment horizontal="center" vertical="center"/>
    </xf>
    <xf numFmtId="9" fontId="6" fillId="6" borderId="22" xfId="0" applyNumberFormat="1" applyFont="1" applyFill="1" applyBorder="1" applyAlignment="1">
      <alignment horizontal="center" vertical="center"/>
    </xf>
    <xf numFmtId="9" fontId="6" fillId="6" borderId="23" xfId="0" applyNumberFormat="1" applyFont="1" applyFill="1" applyBorder="1" applyAlignment="1">
      <alignment horizontal="center" vertical="center"/>
    </xf>
    <xf numFmtId="9" fontId="6" fillId="6" borderId="24" xfId="0" applyNumberFormat="1" applyFont="1" applyFill="1" applyBorder="1" applyAlignment="1">
      <alignment horizontal="center" vertical="center"/>
    </xf>
    <xf numFmtId="9" fontId="7" fillId="0" borderId="0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9" fontId="7" fillId="0" borderId="16" xfId="0" applyNumberFormat="1" applyFont="1" applyBorder="1" applyAlignment="1">
      <alignment horizontal="center" vertical="center"/>
    </xf>
    <xf numFmtId="9" fontId="7" fillId="0" borderId="16" xfId="0" applyNumberFormat="1" applyFont="1" applyBorder="1" applyAlignment="1">
      <alignment horizontal="center" vertical="center"/>
    </xf>
    <xf numFmtId="9" fontId="13" fillId="0" borderId="16" xfId="0" applyNumberFormat="1" applyFont="1" applyBorder="1" applyAlignment="1">
      <alignment horizontal="center" vertical="center"/>
    </xf>
    <xf numFmtId="0" fontId="7" fillId="0" borderId="41" xfId="0" applyFont="1" applyBorder="1"/>
    <xf numFmtId="9" fontId="14" fillId="0" borderId="16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vertical="center" wrapText="1"/>
    </xf>
    <xf numFmtId="0" fontId="7" fillId="10" borderId="43" xfId="0" applyFont="1" applyFill="1" applyBorder="1" applyAlignment="1">
      <alignment horizontal="center" vertical="center" wrapText="1"/>
    </xf>
    <xf numFmtId="9" fontId="6" fillId="8" borderId="44" xfId="0" applyNumberFormat="1" applyFont="1" applyFill="1" applyBorder="1" applyAlignment="1">
      <alignment horizontal="center" vertical="center"/>
    </xf>
    <xf numFmtId="9" fontId="7" fillId="0" borderId="16" xfId="0" applyNumberFormat="1" applyFont="1" applyBorder="1" applyAlignment="1">
      <alignment horizontal="center" vertical="center"/>
    </xf>
    <xf numFmtId="9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9" fontId="6" fillId="0" borderId="1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9" fontId="11" fillId="0" borderId="28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F05E1669-66C3-494F-AEB7-2EEE44D2B5E7}"/>
  </tableStyles>
  <colors>
    <mruColors>
      <color rgb="FFCEF8FE"/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rry, Scott" id="{4CE0C4DA-844D-4CAA-9D47-618EDD66F32C}" userId="S::sberry@co.humboldt.ca.us::a0bccb90-a8b8-4938-9731-b772e58887f1" providerId="AD"/>
  <person displayName="Guidry, Glen" id="{887D312C-C187-45C3-BC2D-BB434682DE9A}" userId="S::GGuidry@co.humboldt.ca.us::abe4a33c-bd23-4035-85c3-ff80d45b404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A39" dT="2023-11-17T22:06:54.46" personId="{887D312C-C187-45C3-BC2D-BB434682DE9A}" id="{42576A3D-D888-4801-95F8-3026F5B4C120}">
    <text xml:space="preserve">Documentation from previous quarter is up from 87% to 91%.  QI tracking form is to be issued for section 4 of documentation monitoring.
</text>
  </threadedComment>
  <threadedComment ref="AF39" dT="2023-11-17T22:06:54.46" personId="{887D312C-C187-45C3-BC2D-BB434682DE9A}" id="{C2D8C6F8-B641-46AE-8FAE-4DF9C5E89325}">
    <text xml:space="preserve">Documentation from previous quarter is up from 87% to 91%.  QI tracking form is to be issued for section 4 of documentation monitoring.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28" dT="2025-09-17T23:21:46.47" personId="{4CE0C4DA-844D-4CAA-9D47-618EDD66F32C}" id="{0D9F1942-CDF7-4C56-B167-B1F7F45FF3D2}">
    <text>Fields IV-B and IV-C are not present in the FY24/25 Q4 Totals.</text>
  </threadedComment>
  <threadedComment ref="J29" dT="2025-09-17T23:23:48.92" personId="{4CE0C4DA-844D-4CAA-9D47-618EDD66F32C}" id="{6B757835-6DCE-4F2B-9F09-858445E0C498}">
    <text>Fields IV-B and IV-C are not present in the FY24/25 Q4 Totals.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6"/>
  <sheetViews>
    <sheetView showGridLines="0" workbookViewId="0">
      <pane xSplit="1" ySplit="5" topLeftCell="B84" activePane="bottomRight" state="frozen"/>
      <selection pane="topRight" activeCell="B1" sqref="B1"/>
      <selection pane="bottomLeft" activeCell="A6" sqref="A6"/>
      <selection pane="bottomRight" activeCell="B1" sqref="B1:F1048576"/>
    </sheetView>
  </sheetViews>
  <sheetFormatPr defaultRowHeight="14.5" x14ac:dyDescent="0.35"/>
  <cols>
    <col min="1" max="1" width="81.453125" customWidth="1"/>
    <col min="2" max="2" width="15.26953125" customWidth="1"/>
    <col min="3" max="3" width="15.26953125" style="16" customWidth="1"/>
    <col min="4" max="5" width="15.26953125" customWidth="1"/>
    <col min="6" max="6" width="15.453125" customWidth="1"/>
  </cols>
  <sheetData>
    <row r="1" spans="1:6" ht="18.5" x14ac:dyDescent="0.35">
      <c r="D1" s="6" t="s">
        <v>0</v>
      </c>
      <c r="E1" s="6"/>
    </row>
    <row r="2" spans="1:6" ht="18.5" x14ac:dyDescent="0.35">
      <c r="D2" s="6" t="s">
        <v>1</v>
      </c>
      <c r="E2" s="6"/>
    </row>
    <row r="3" spans="1:6" x14ac:dyDescent="0.35">
      <c r="B3" s="5"/>
      <c r="C3" s="11"/>
      <c r="D3" s="5"/>
      <c r="E3" s="5"/>
    </row>
    <row r="4" spans="1:6" ht="15.5" x14ac:dyDescent="0.35">
      <c r="B4" s="2" t="s">
        <v>19</v>
      </c>
      <c r="C4" s="12"/>
      <c r="D4" s="5"/>
      <c r="E4" s="5"/>
    </row>
    <row r="5" spans="1:6" x14ac:dyDescent="0.35">
      <c r="B5" s="4" t="s">
        <v>16</v>
      </c>
      <c r="C5" s="13" t="s">
        <v>17</v>
      </c>
      <c r="D5" s="4" t="s">
        <v>21</v>
      </c>
      <c r="E5" s="4" t="s">
        <v>84</v>
      </c>
      <c r="F5" s="4" t="s">
        <v>86</v>
      </c>
    </row>
    <row r="6" spans="1:6" x14ac:dyDescent="0.35">
      <c r="A6" s="8"/>
      <c r="B6" s="19"/>
      <c r="C6" s="19"/>
      <c r="D6" s="19"/>
      <c r="E6" s="19"/>
      <c r="F6" s="19"/>
    </row>
    <row r="7" spans="1:6" x14ac:dyDescent="0.35">
      <c r="A7" s="1" t="s">
        <v>12</v>
      </c>
      <c r="C7" s="14"/>
      <c r="D7" s="1"/>
      <c r="E7" s="1"/>
      <c r="F7" s="1"/>
    </row>
    <row r="8" spans="1:6" x14ac:dyDescent="0.35">
      <c r="A8" s="8" t="s">
        <v>22</v>
      </c>
      <c r="B8" s="22">
        <v>0.87</v>
      </c>
      <c r="C8" s="3">
        <v>0.73</v>
      </c>
      <c r="D8" s="3">
        <f>15/15</f>
        <v>1</v>
      </c>
      <c r="E8" s="3">
        <v>0.93</v>
      </c>
      <c r="F8" s="3">
        <v>0.73</v>
      </c>
    </row>
    <row r="9" spans="1:6" ht="30" customHeight="1" x14ac:dyDescent="0.35">
      <c r="A9" s="8" t="s">
        <v>23</v>
      </c>
      <c r="B9" s="22">
        <v>1</v>
      </c>
      <c r="C9" s="3"/>
      <c r="D9" s="3" t="s">
        <v>13</v>
      </c>
      <c r="E9" s="3">
        <v>1</v>
      </c>
      <c r="F9" s="3">
        <v>0.43</v>
      </c>
    </row>
    <row r="10" spans="1:6" ht="29" x14ac:dyDescent="0.35">
      <c r="A10" s="8" t="s">
        <v>24</v>
      </c>
      <c r="B10" s="22">
        <v>1</v>
      </c>
      <c r="C10" s="3">
        <v>0.93</v>
      </c>
      <c r="D10" s="3">
        <f>14/15</f>
        <v>0.93333333333333335</v>
      </c>
      <c r="E10" s="3">
        <v>0.93</v>
      </c>
      <c r="F10" s="3">
        <v>1</v>
      </c>
    </row>
    <row r="11" spans="1:6" hidden="1" x14ac:dyDescent="0.35">
      <c r="A11" s="8" t="s">
        <v>25</v>
      </c>
      <c r="B11" s="22">
        <v>1</v>
      </c>
      <c r="C11" s="3">
        <v>0.93</v>
      </c>
      <c r="D11" s="3" t="s">
        <v>13</v>
      </c>
      <c r="E11" s="3"/>
      <c r="F11" s="3"/>
    </row>
    <row r="12" spans="1:6" ht="30" customHeight="1" x14ac:dyDescent="0.35">
      <c r="A12" s="8" t="s">
        <v>26</v>
      </c>
      <c r="B12" s="22">
        <v>1</v>
      </c>
      <c r="C12" s="3">
        <v>1</v>
      </c>
      <c r="D12" s="3">
        <f>10/15</f>
        <v>0.66666666666666663</v>
      </c>
      <c r="E12" s="3">
        <v>1</v>
      </c>
      <c r="F12" s="3">
        <v>0.93</v>
      </c>
    </row>
    <row r="13" spans="1:6" ht="29" x14ac:dyDescent="0.35">
      <c r="A13" s="8" t="s">
        <v>28</v>
      </c>
      <c r="B13" s="22">
        <v>1</v>
      </c>
      <c r="C13" s="3">
        <v>1</v>
      </c>
      <c r="D13" s="3">
        <f>13/15</f>
        <v>0.8666666666666667</v>
      </c>
      <c r="E13" s="3">
        <v>1</v>
      </c>
      <c r="F13" s="3">
        <v>0.93</v>
      </c>
    </row>
    <row r="14" spans="1:6" ht="29" x14ac:dyDescent="0.35">
      <c r="A14" s="8" t="s">
        <v>27</v>
      </c>
      <c r="B14" s="22">
        <v>1</v>
      </c>
      <c r="C14" s="3">
        <v>1</v>
      </c>
      <c r="D14" s="3">
        <f>7/7</f>
        <v>1</v>
      </c>
      <c r="E14" s="3">
        <v>1</v>
      </c>
      <c r="F14" s="3">
        <v>1</v>
      </c>
    </row>
    <row r="16" spans="1:6" x14ac:dyDescent="0.35">
      <c r="A16" s="1" t="s">
        <v>2</v>
      </c>
      <c r="C16" s="14"/>
      <c r="D16" s="1"/>
      <c r="E16" s="1"/>
      <c r="F16" s="1"/>
    </row>
    <row r="17" spans="1:6" ht="29" x14ac:dyDescent="0.35">
      <c r="A17" s="8" t="s">
        <v>29</v>
      </c>
      <c r="B17" s="22">
        <v>1</v>
      </c>
      <c r="C17" s="3">
        <v>1</v>
      </c>
      <c r="D17" s="3">
        <f>14/14</f>
        <v>1</v>
      </c>
      <c r="E17" s="3">
        <v>1</v>
      </c>
      <c r="F17" s="3">
        <v>1</v>
      </c>
    </row>
    <row r="18" spans="1:6" x14ac:dyDescent="0.35">
      <c r="A18" s="8" t="s">
        <v>30</v>
      </c>
      <c r="B18" s="22">
        <v>1</v>
      </c>
      <c r="C18" s="3">
        <v>1</v>
      </c>
      <c r="D18" s="3">
        <f t="shared" ref="D18:D19" si="0">14/14</f>
        <v>1</v>
      </c>
      <c r="E18" s="3">
        <v>1</v>
      </c>
      <c r="F18" s="3">
        <v>1</v>
      </c>
    </row>
    <row r="19" spans="1:6" ht="29" x14ac:dyDescent="0.35">
      <c r="A19" s="8" t="s">
        <v>31</v>
      </c>
      <c r="B19" s="22">
        <v>1</v>
      </c>
      <c r="C19" s="3">
        <v>1</v>
      </c>
      <c r="D19" s="3">
        <f t="shared" si="0"/>
        <v>1</v>
      </c>
      <c r="E19" s="3">
        <v>1</v>
      </c>
      <c r="F19" s="3">
        <v>0.93</v>
      </c>
    </row>
    <row r="20" spans="1:6" x14ac:dyDescent="0.35">
      <c r="A20" s="8" t="s">
        <v>32</v>
      </c>
      <c r="B20" s="22">
        <v>0.93</v>
      </c>
      <c r="C20" s="3">
        <v>1</v>
      </c>
      <c r="D20" s="3">
        <f>13/14</f>
        <v>0.9285714285714286</v>
      </c>
      <c r="E20" s="3">
        <v>0.8</v>
      </c>
      <c r="F20" s="3">
        <v>0.73</v>
      </c>
    </row>
    <row r="21" spans="1:6" ht="29" x14ac:dyDescent="0.35">
      <c r="A21" s="8" t="s">
        <v>33</v>
      </c>
      <c r="B21" s="22">
        <v>0.8</v>
      </c>
      <c r="C21" s="3">
        <v>1</v>
      </c>
      <c r="D21" s="3">
        <f>15/15</f>
        <v>1</v>
      </c>
      <c r="E21" s="3">
        <v>1</v>
      </c>
      <c r="F21" s="3">
        <v>0.93</v>
      </c>
    </row>
    <row r="22" spans="1:6" x14ac:dyDescent="0.35">
      <c r="A22" s="8" t="s">
        <v>34</v>
      </c>
      <c r="B22" s="22">
        <v>0.93</v>
      </c>
      <c r="C22" s="3">
        <v>0.71</v>
      </c>
      <c r="D22" s="3">
        <f>8/8</f>
        <v>1</v>
      </c>
      <c r="E22" s="3">
        <v>1</v>
      </c>
      <c r="F22" s="3">
        <v>0.67</v>
      </c>
    </row>
    <row r="23" spans="1:6" x14ac:dyDescent="0.35">
      <c r="A23" s="8" t="s">
        <v>35</v>
      </c>
      <c r="B23" s="22">
        <v>0.86</v>
      </c>
      <c r="C23" s="3">
        <v>1</v>
      </c>
      <c r="D23" s="3">
        <f>13/14</f>
        <v>0.9285714285714286</v>
      </c>
      <c r="E23" s="3">
        <v>1</v>
      </c>
      <c r="F23" s="3">
        <v>0.93</v>
      </c>
    </row>
    <row r="24" spans="1:6" x14ac:dyDescent="0.35">
      <c r="A24" s="8" t="s">
        <v>36</v>
      </c>
      <c r="B24" s="22">
        <v>1</v>
      </c>
      <c r="C24" s="3">
        <v>1</v>
      </c>
      <c r="D24" s="3">
        <f>14/15</f>
        <v>0.93333333333333335</v>
      </c>
      <c r="E24" s="3">
        <v>1</v>
      </c>
      <c r="F24" s="3">
        <v>1</v>
      </c>
    </row>
    <row r="25" spans="1:6" x14ac:dyDescent="0.35">
      <c r="A25" s="8" t="s">
        <v>37</v>
      </c>
      <c r="B25" s="22">
        <v>0.8</v>
      </c>
      <c r="C25" s="3">
        <v>1</v>
      </c>
      <c r="D25" s="3">
        <f>15/15</f>
        <v>1</v>
      </c>
      <c r="E25" s="3">
        <v>1</v>
      </c>
      <c r="F25" s="3">
        <v>0.93</v>
      </c>
    </row>
    <row r="26" spans="1:6" ht="29" x14ac:dyDescent="0.35">
      <c r="A26" s="8" t="s">
        <v>38</v>
      </c>
      <c r="B26" s="22">
        <v>1</v>
      </c>
      <c r="C26" s="3">
        <v>1</v>
      </c>
      <c r="D26" s="3">
        <f>15/15</f>
        <v>1</v>
      </c>
      <c r="E26" s="3">
        <v>1</v>
      </c>
      <c r="F26" s="3">
        <v>1</v>
      </c>
    </row>
    <row r="27" spans="1:6" x14ac:dyDescent="0.35">
      <c r="A27" s="8" t="s">
        <v>39</v>
      </c>
      <c r="B27" s="22">
        <v>1</v>
      </c>
      <c r="C27" s="3">
        <v>1</v>
      </c>
      <c r="D27" s="3">
        <f>14/15</f>
        <v>0.93333333333333335</v>
      </c>
      <c r="E27" s="3">
        <v>1</v>
      </c>
      <c r="F27" s="3">
        <v>0.93</v>
      </c>
    </row>
    <row r="28" spans="1:6" x14ac:dyDescent="0.35">
      <c r="A28" s="8" t="s">
        <v>40</v>
      </c>
      <c r="B28" s="22">
        <v>1</v>
      </c>
      <c r="C28" s="3">
        <v>1</v>
      </c>
      <c r="D28" s="3">
        <f>14/14</f>
        <v>1</v>
      </c>
      <c r="E28" s="3">
        <v>1</v>
      </c>
      <c r="F28" s="3">
        <v>1</v>
      </c>
    </row>
    <row r="29" spans="1:6" ht="29" x14ac:dyDescent="0.35">
      <c r="A29" s="8" t="s">
        <v>41</v>
      </c>
      <c r="B29" s="22">
        <v>0.8</v>
      </c>
      <c r="C29" s="3">
        <v>1</v>
      </c>
      <c r="D29" s="3">
        <f t="shared" ref="D29:D30" si="1">14/14</f>
        <v>1</v>
      </c>
      <c r="E29" s="3">
        <v>0.8</v>
      </c>
      <c r="F29" s="3">
        <v>0.1</v>
      </c>
    </row>
    <row r="30" spans="1:6" x14ac:dyDescent="0.35">
      <c r="A30" s="8" t="s">
        <v>42</v>
      </c>
      <c r="B30" s="22">
        <v>1</v>
      </c>
      <c r="C30" s="3">
        <v>1</v>
      </c>
      <c r="D30" s="3">
        <f t="shared" si="1"/>
        <v>1</v>
      </c>
      <c r="E30" s="3">
        <v>1</v>
      </c>
      <c r="F30" s="3">
        <v>1</v>
      </c>
    </row>
    <row r="31" spans="1:6" hidden="1" x14ac:dyDescent="0.35">
      <c r="A31" s="1" t="s">
        <v>87</v>
      </c>
      <c r="C31" s="14"/>
      <c r="D31" s="1"/>
      <c r="E31" s="1"/>
      <c r="F31" s="1"/>
    </row>
    <row r="32" spans="1:6" hidden="1" x14ac:dyDescent="0.35">
      <c r="A32" s="8" t="s">
        <v>70</v>
      </c>
      <c r="B32" s="22">
        <v>0.6</v>
      </c>
      <c r="C32" s="3">
        <v>0.35</v>
      </c>
      <c r="D32" s="3">
        <f>7/15</f>
        <v>0.46666666666666667</v>
      </c>
      <c r="E32" s="18">
        <v>8</v>
      </c>
      <c r="F32" s="18"/>
    </row>
    <row r="33" spans="1:6" hidden="1" x14ac:dyDescent="0.35">
      <c r="A33" s="8" t="s">
        <v>69</v>
      </c>
      <c r="B33" s="22">
        <v>0.55000000000000004</v>
      </c>
      <c r="C33" s="3"/>
      <c r="D33" s="3">
        <f>6/7</f>
        <v>0.8571428571428571</v>
      </c>
      <c r="E33" s="3">
        <v>0.75</v>
      </c>
      <c r="F33" s="3"/>
    </row>
    <row r="34" spans="1:6" hidden="1" x14ac:dyDescent="0.35">
      <c r="A34" s="8" t="s">
        <v>68</v>
      </c>
      <c r="B34" s="22">
        <v>0.22</v>
      </c>
      <c r="C34" s="3"/>
      <c r="D34" s="3">
        <f>0/7</f>
        <v>0</v>
      </c>
      <c r="E34" s="3">
        <v>0.38</v>
      </c>
      <c r="F34" s="3"/>
    </row>
    <row r="35" spans="1:6" hidden="1" x14ac:dyDescent="0.35">
      <c r="A35" s="8" t="s">
        <v>67</v>
      </c>
      <c r="B35" s="22">
        <v>0</v>
      </c>
      <c r="C35" s="3"/>
      <c r="D35" s="3">
        <f>0/15</f>
        <v>0</v>
      </c>
      <c r="E35" s="18">
        <v>1</v>
      </c>
      <c r="F35" s="18"/>
    </row>
    <row r="36" spans="1:6" hidden="1" x14ac:dyDescent="0.35">
      <c r="A36" s="8" t="s">
        <v>66</v>
      </c>
      <c r="B36" s="22" t="s">
        <v>13</v>
      </c>
      <c r="C36" s="3"/>
      <c r="D36" s="3" t="s">
        <v>13</v>
      </c>
      <c r="E36" s="3">
        <v>0</v>
      </c>
      <c r="F36" s="3"/>
    </row>
    <row r="37" spans="1:6" hidden="1" x14ac:dyDescent="0.35">
      <c r="A37" s="8" t="s">
        <v>65</v>
      </c>
      <c r="B37" s="22" t="s">
        <v>13</v>
      </c>
      <c r="C37" s="3"/>
      <c r="D37" s="3" t="s">
        <v>13</v>
      </c>
      <c r="E37" s="3">
        <v>0</v>
      </c>
      <c r="F37" s="3"/>
    </row>
    <row r="38" spans="1:6" x14ac:dyDescent="0.35">
      <c r="A38" s="1" t="s">
        <v>88</v>
      </c>
      <c r="C38" s="14"/>
      <c r="D38" s="1"/>
      <c r="E38" s="1"/>
      <c r="F38" s="1"/>
    </row>
    <row r="39" spans="1:6" ht="29" x14ac:dyDescent="0.35">
      <c r="A39" s="8" t="s">
        <v>89</v>
      </c>
      <c r="B39" s="22">
        <v>1</v>
      </c>
      <c r="C39" s="3">
        <v>0.87</v>
      </c>
      <c r="D39" s="3">
        <f>15/15</f>
        <v>1</v>
      </c>
      <c r="E39" s="3">
        <v>0.87</v>
      </c>
      <c r="F39" s="3">
        <v>1</v>
      </c>
    </row>
    <row r="40" spans="1:6" x14ac:dyDescent="0.35">
      <c r="A40" s="8" t="s">
        <v>64</v>
      </c>
      <c r="B40" s="22">
        <v>1</v>
      </c>
      <c r="C40" s="3"/>
      <c r="D40" s="3">
        <f>10/15</f>
        <v>0.66666666666666663</v>
      </c>
      <c r="E40" s="3">
        <v>0.86</v>
      </c>
      <c r="F40" s="3">
        <v>0.93</v>
      </c>
    </row>
    <row r="41" spans="1:6" x14ac:dyDescent="0.35">
      <c r="A41" s="8" t="s">
        <v>63</v>
      </c>
      <c r="B41" s="22">
        <v>1</v>
      </c>
      <c r="C41" s="3"/>
      <c r="D41" s="3">
        <f>12/15</f>
        <v>0.8</v>
      </c>
      <c r="E41" s="3">
        <v>1</v>
      </c>
      <c r="F41" s="3">
        <v>0.93</v>
      </c>
    </row>
    <row r="42" spans="1:6" x14ac:dyDescent="0.35">
      <c r="A42" s="8" t="s">
        <v>62</v>
      </c>
      <c r="B42" s="22">
        <v>0.93</v>
      </c>
      <c r="C42" s="3">
        <v>0.06</v>
      </c>
      <c r="D42" s="3">
        <f>14/15</f>
        <v>0.93333333333333335</v>
      </c>
      <c r="E42" s="3">
        <v>0.6</v>
      </c>
      <c r="F42" s="3">
        <v>1</v>
      </c>
    </row>
    <row r="43" spans="1:6" x14ac:dyDescent="0.35">
      <c r="A43" s="8" t="s">
        <v>61</v>
      </c>
      <c r="B43" s="22" t="s">
        <v>13</v>
      </c>
      <c r="C43" s="3"/>
      <c r="D43" s="3">
        <f>14/15</f>
        <v>0.93333333333333335</v>
      </c>
      <c r="E43" s="3">
        <v>0.83</v>
      </c>
      <c r="F43" s="3">
        <v>0.93</v>
      </c>
    </row>
    <row r="44" spans="1:6" hidden="1" x14ac:dyDescent="0.35">
      <c r="A44" s="1" t="s">
        <v>3</v>
      </c>
      <c r="C44" s="14"/>
      <c r="D44" s="1"/>
      <c r="E44" s="1"/>
      <c r="F44" s="1"/>
    </row>
    <row r="45" spans="1:6" hidden="1" x14ac:dyDescent="0.35">
      <c r="A45" s="8" t="s">
        <v>60</v>
      </c>
      <c r="B45" s="22">
        <v>1</v>
      </c>
      <c r="C45" s="3">
        <v>0.93</v>
      </c>
      <c r="D45" s="3">
        <f>15/15</f>
        <v>1</v>
      </c>
      <c r="E45" s="3">
        <v>1</v>
      </c>
      <c r="F45" s="3"/>
    </row>
    <row r="46" spans="1:6" hidden="1" x14ac:dyDescent="0.35">
      <c r="A46" s="8" t="s">
        <v>59</v>
      </c>
      <c r="B46" s="22">
        <v>1</v>
      </c>
      <c r="C46" s="3">
        <v>0.93</v>
      </c>
      <c r="D46" s="3">
        <f t="shared" ref="D46:D47" si="2">15/15</f>
        <v>1</v>
      </c>
      <c r="E46" s="3">
        <v>0.93</v>
      </c>
      <c r="F46" s="3"/>
    </row>
    <row r="47" spans="1:6" hidden="1" x14ac:dyDescent="0.35">
      <c r="A47" s="8" t="s">
        <v>58</v>
      </c>
      <c r="B47" s="22">
        <v>1</v>
      </c>
      <c r="C47" s="3">
        <v>0.93</v>
      </c>
      <c r="D47" s="3">
        <f t="shared" si="2"/>
        <v>1</v>
      </c>
      <c r="E47" s="3">
        <v>0.8</v>
      </c>
      <c r="F47" s="3"/>
    </row>
    <row r="48" spans="1:6" hidden="1" x14ac:dyDescent="0.35">
      <c r="A48" s="8" t="s">
        <v>57</v>
      </c>
      <c r="B48" s="22">
        <v>0.93</v>
      </c>
      <c r="C48" s="3">
        <v>0.93</v>
      </c>
      <c r="D48" s="3">
        <f>13/15</f>
        <v>0.8666666666666667</v>
      </c>
      <c r="E48" s="3">
        <v>1</v>
      </c>
      <c r="F48" s="3"/>
    </row>
    <row r="49" spans="1:6" hidden="1" x14ac:dyDescent="0.35">
      <c r="A49" s="8" t="s">
        <v>56</v>
      </c>
      <c r="B49" s="22">
        <v>1</v>
      </c>
      <c r="C49" s="3" t="s">
        <v>13</v>
      </c>
      <c r="D49" s="3">
        <f>3/6</f>
        <v>0.5</v>
      </c>
      <c r="E49" s="3" t="s">
        <v>85</v>
      </c>
      <c r="F49" s="3"/>
    </row>
    <row r="50" spans="1:6" hidden="1" x14ac:dyDescent="0.35">
      <c r="A50" s="8" t="s">
        <v>55</v>
      </c>
      <c r="B50" s="22">
        <v>0.93</v>
      </c>
      <c r="C50" s="3">
        <v>0.93</v>
      </c>
      <c r="D50" s="3">
        <f>9/10</f>
        <v>0.9</v>
      </c>
      <c r="E50" s="3">
        <v>1</v>
      </c>
      <c r="F50" s="3"/>
    </row>
    <row r="51" spans="1:6" x14ac:dyDescent="0.35">
      <c r="A51" s="1" t="s">
        <v>90</v>
      </c>
      <c r="C51" s="14"/>
      <c r="D51" s="1"/>
      <c r="E51" s="1"/>
      <c r="F51" s="1"/>
    </row>
    <row r="52" spans="1:6" x14ac:dyDescent="0.35">
      <c r="A52" s="8" t="s">
        <v>71</v>
      </c>
      <c r="B52" s="22">
        <v>1</v>
      </c>
      <c r="C52" s="3">
        <v>1</v>
      </c>
      <c r="D52" s="3">
        <f>15/15</f>
        <v>1</v>
      </c>
      <c r="E52" s="3">
        <v>0.87</v>
      </c>
      <c r="F52" s="3">
        <v>1</v>
      </c>
    </row>
    <row r="53" spans="1:6" x14ac:dyDescent="0.35">
      <c r="A53" s="8" t="s">
        <v>72</v>
      </c>
      <c r="B53" s="22">
        <v>1</v>
      </c>
      <c r="C53" s="3">
        <v>1</v>
      </c>
      <c r="D53" s="3">
        <f>12/12</f>
        <v>1</v>
      </c>
      <c r="E53" s="3">
        <v>0.92</v>
      </c>
      <c r="F53" s="3">
        <v>0.93</v>
      </c>
    </row>
    <row r="54" spans="1:6" x14ac:dyDescent="0.35">
      <c r="A54" s="8" t="s">
        <v>73</v>
      </c>
      <c r="B54" s="22">
        <v>1</v>
      </c>
      <c r="C54" s="3">
        <v>1</v>
      </c>
      <c r="D54" s="3">
        <f>12/12</f>
        <v>1</v>
      </c>
      <c r="E54" s="3">
        <v>0.92</v>
      </c>
      <c r="F54" s="3">
        <v>1</v>
      </c>
    </row>
    <row r="55" spans="1:6" x14ac:dyDescent="0.35">
      <c r="A55" s="8" t="s">
        <v>74</v>
      </c>
      <c r="B55" s="22">
        <v>1</v>
      </c>
      <c r="C55" s="3">
        <v>1</v>
      </c>
      <c r="D55" s="3">
        <f>11/12</f>
        <v>0.91666666666666663</v>
      </c>
      <c r="E55" s="3">
        <v>0.62</v>
      </c>
      <c r="F55" s="3">
        <v>0.73</v>
      </c>
    </row>
    <row r="56" spans="1:6" x14ac:dyDescent="0.35">
      <c r="A56" s="8" t="s">
        <v>75</v>
      </c>
      <c r="B56" s="22">
        <v>0.73</v>
      </c>
      <c r="C56" s="3">
        <v>1</v>
      </c>
      <c r="D56" s="3">
        <f>11/12</f>
        <v>0.91666666666666663</v>
      </c>
      <c r="E56" s="3">
        <v>0.78</v>
      </c>
      <c r="F56" s="3">
        <v>0.87</v>
      </c>
    </row>
    <row r="57" spans="1:6" x14ac:dyDescent="0.35">
      <c r="A57" s="8" t="s">
        <v>76</v>
      </c>
      <c r="B57" s="22" t="s">
        <v>13</v>
      </c>
      <c r="C57" s="3">
        <v>1</v>
      </c>
      <c r="D57" s="3">
        <f>1/1</f>
        <v>1</v>
      </c>
      <c r="E57" s="3">
        <v>0.33</v>
      </c>
      <c r="F57" s="3">
        <v>0.75</v>
      </c>
    </row>
    <row r="58" spans="1:6" x14ac:dyDescent="0.35">
      <c r="A58" s="20" t="s">
        <v>91</v>
      </c>
      <c r="B58" s="21"/>
      <c r="D58" s="9"/>
      <c r="E58" s="9"/>
      <c r="F58" s="9"/>
    </row>
    <row r="59" spans="1:6" x14ac:dyDescent="0.35">
      <c r="A59" s="8" t="s">
        <v>77</v>
      </c>
      <c r="B59" s="22"/>
      <c r="C59" s="3">
        <v>1</v>
      </c>
      <c r="D59" s="3">
        <f>15/15</f>
        <v>1</v>
      </c>
      <c r="E59" s="3">
        <v>1</v>
      </c>
      <c r="F59" s="3">
        <v>0.87</v>
      </c>
    </row>
    <row r="60" spans="1:6" x14ac:dyDescent="0.35">
      <c r="A60" s="8" t="s">
        <v>78</v>
      </c>
      <c r="B60" s="22"/>
      <c r="C60" s="3" t="s">
        <v>13</v>
      </c>
      <c r="D60" s="3">
        <f>5/15</f>
        <v>0.33333333333333331</v>
      </c>
      <c r="E60" s="3">
        <v>0.6</v>
      </c>
      <c r="F60" s="3">
        <v>0.85</v>
      </c>
    </row>
    <row r="61" spans="1:6" x14ac:dyDescent="0.35">
      <c r="A61" s="8" t="s">
        <v>80</v>
      </c>
      <c r="B61" s="22"/>
      <c r="C61" s="3" t="s">
        <v>13</v>
      </c>
      <c r="D61" s="3" t="s">
        <v>13</v>
      </c>
      <c r="E61" s="3" t="s">
        <v>85</v>
      </c>
      <c r="F61" s="3">
        <v>1</v>
      </c>
    </row>
    <row r="62" spans="1:6" x14ac:dyDescent="0.35">
      <c r="A62" s="8" t="s">
        <v>81</v>
      </c>
      <c r="B62" s="22"/>
      <c r="C62" s="3" t="s">
        <v>13</v>
      </c>
      <c r="D62" s="3" t="s">
        <v>13</v>
      </c>
      <c r="E62" s="3" t="s">
        <v>85</v>
      </c>
      <c r="F62" s="3">
        <v>0</v>
      </c>
    </row>
    <row r="63" spans="1:6" hidden="1" x14ac:dyDescent="0.35">
      <c r="A63" s="8" t="s">
        <v>82</v>
      </c>
      <c r="B63" s="22"/>
      <c r="C63" s="3">
        <v>0</v>
      </c>
      <c r="D63" s="3"/>
      <c r="E63" s="3"/>
      <c r="F63" s="3"/>
    </row>
    <row r="64" spans="1:6" x14ac:dyDescent="0.35">
      <c r="A64" s="8" t="s">
        <v>83</v>
      </c>
      <c r="B64" s="22"/>
      <c r="C64" s="3">
        <v>1</v>
      </c>
      <c r="D64" s="3">
        <f>13/13</f>
        <v>1</v>
      </c>
      <c r="E64" s="3">
        <v>1</v>
      </c>
      <c r="F64" s="3">
        <v>0.75</v>
      </c>
    </row>
    <row r="65" spans="1:6" x14ac:dyDescent="0.35">
      <c r="A65" s="8" t="s">
        <v>92</v>
      </c>
      <c r="B65" s="22"/>
      <c r="C65" s="3"/>
      <c r="D65" s="3"/>
      <c r="E65" s="3"/>
      <c r="F65" s="18">
        <v>4</v>
      </c>
    </row>
    <row r="66" spans="1:6" ht="29" x14ac:dyDescent="0.35">
      <c r="A66" s="8" t="s">
        <v>93</v>
      </c>
      <c r="B66" s="22"/>
      <c r="C66" s="3"/>
      <c r="D66" s="3"/>
      <c r="E66" s="3"/>
      <c r="F66" s="3">
        <v>1</v>
      </c>
    </row>
    <row r="67" spans="1:6" hidden="1" x14ac:dyDescent="0.35">
      <c r="A67" s="8" t="s">
        <v>94</v>
      </c>
      <c r="B67" s="22"/>
      <c r="C67" s="3">
        <v>1</v>
      </c>
      <c r="D67" s="3">
        <f>2/15</f>
        <v>0.13333333333333333</v>
      </c>
      <c r="E67" s="18">
        <v>0</v>
      </c>
      <c r="F67" s="18"/>
    </row>
    <row r="68" spans="1:6" hidden="1" x14ac:dyDescent="0.35">
      <c r="A68" s="8" t="s">
        <v>95</v>
      </c>
      <c r="B68" s="22"/>
      <c r="C68" s="3">
        <v>1</v>
      </c>
      <c r="D68" s="3">
        <f>1/1</f>
        <v>1</v>
      </c>
      <c r="E68" s="3" t="s">
        <v>85</v>
      </c>
      <c r="F68" s="3"/>
    </row>
    <row r="69" spans="1:6" hidden="1" x14ac:dyDescent="0.35">
      <c r="A69" s="17"/>
      <c r="B69" s="23" t="s">
        <v>14</v>
      </c>
      <c r="C69" s="15"/>
      <c r="D69" s="7"/>
      <c r="E69" s="7"/>
      <c r="F69" s="7"/>
    </row>
    <row r="70" spans="1:6" hidden="1" x14ac:dyDescent="0.35">
      <c r="A70" s="8" t="s">
        <v>4</v>
      </c>
      <c r="B70" s="22">
        <v>1</v>
      </c>
      <c r="C70" s="3"/>
      <c r="D70" s="3"/>
      <c r="E70" s="3"/>
      <c r="F70" s="3"/>
    </row>
    <row r="71" spans="1:6" hidden="1" x14ac:dyDescent="0.35">
      <c r="A71" s="8" t="s">
        <v>5</v>
      </c>
      <c r="B71" s="22">
        <v>1</v>
      </c>
      <c r="C71" s="3"/>
      <c r="D71" s="3"/>
      <c r="E71" s="3"/>
      <c r="F71" s="3"/>
    </row>
    <row r="72" spans="1:6" hidden="1" x14ac:dyDescent="0.35">
      <c r="A72" s="8" t="s">
        <v>6</v>
      </c>
      <c r="B72" s="22" t="s">
        <v>13</v>
      </c>
      <c r="C72" s="3"/>
      <c r="D72" s="3"/>
      <c r="E72" s="3"/>
      <c r="F72" s="3"/>
    </row>
    <row r="73" spans="1:6" hidden="1" x14ac:dyDescent="0.35">
      <c r="A73" s="8" t="s">
        <v>7</v>
      </c>
      <c r="B73" s="22" t="s">
        <v>13</v>
      </c>
      <c r="C73" s="3"/>
      <c r="D73" s="3"/>
      <c r="E73" s="3"/>
      <c r="F73" s="3"/>
    </row>
    <row r="74" spans="1:6" hidden="1" x14ac:dyDescent="0.35">
      <c r="A74" s="8" t="s">
        <v>8</v>
      </c>
      <c r="B74" s="22">
        <v>0</v>
      </c>
      <c r="C74" s="3"/>
      <c r="D74" s="3"/>
      <c r="E74" s="3"/>
      <c r="F74" s="3"/>
    </row>
    <row r="75" spans="1:6" hidden="1" x14ac:dyDescent="0.35">
      <c r="A75" s="8" t="s">
        <v>9</v>
      </c>
      <c r="B75" s="22">
        <v>0.86</v>
      </c>
      <c r="C75" s="3"/>
      <c r="D75" s="3"/>
      <c r="E75" s="3"/>
      <c r="F75" s="3"/>
    </row>
    <row r="76" spans="1:6" hidden="1" x14ac:dyDescent="0.35">
      <c r="A76" s="8" t="s">
        <v>11</v>
      </c>
      <c r="B76" s="22">
        <v>0</v>
      </c>
      <c r="C76" s="3"/>
      <c r="D76" s="3"/>
      <c r="E76" s="3"/>
      <c r="F76" s="3"/>
    </row>
    <row r="77" spans="1:6" hidden="1" x14ac:dyDescent="0.35">
      <c r="A77" s="8" t="s">
        <v>10</v>
      </c>
      <c r="B77" s="22" t="s">
        <v>13</v>
      </c>
      <c r="C77" s="3"/>
      <c r="D77" s="3"/>
      <c r="E77" s="3"/>
      <c r="F77" s="3"/>
    </row>
    <row r="78" spans="1:6" hidden="1" x14ac:dyDescent="0.35">
      <c r="A78" s="10" t="s">
        <v>15</v>
      </c>
      <c r="B78" s="22">
        <v>0.72</v>
      </c>
      <c r="C78" s="3"/>
      <c r="D78" s="3"/>
      <c r="E78" s="3"/>
      <c r="F78" s="3"/>
    </row>
    <row r="79" spans="1:6" x14ac:dyDescent="0.35">
      <c r="A79" s="1" t="s">
        <v>96</v>
      </c>
      <c r="C79" s="14"/>
      <c r="D79" s="1"/>
      <c r="E79" s="1"/>
      <c r="F79" s="1"/>
    </row>
    <row r="80" spans="1:6" ht="29" x14ac:dyDescent="0.35">
      <c r="A80" s="8" t="s">
        <v>79</v>
      </c>
      <c r="B80" s="24">
        <v>0</v>
      </c>
      <c r="C80" s="18">
        <v>0</v>
      </c>
      <c r="D80" s="18">
        <v>0</v>
      </c>
      <c r="E80" s="18">
        <v>0</v>
      </c>
      <c r="F80" s="18">
        <v>0</v>
      </c>
    </row>
    <row r="81" spans="1:6" x14ac:dyDescent="0.35">
      <c r="A81" s="8" t="s">
        <v>54</v>
      </c>
      <c r="B81" s="22" t="s">
        <v>13</v>
      </c>
      <c r="C81" s="3" t="s">
        <v>13</v>
      </c>
      <c r="D81" s="3" t="s">
        <v>13</v>
      </c>
      <c r="E81" s="3" t="s">
        <v>85</v>
      </c>
      <c r="F81" s="3" t="s">
        <v>85</v>
      </c>
    </row>
    <row r="82" spans="1:6" x14ac:dyDescent="0.35">
      <c r="A82" s="8" t="s">
        <v>53</v>
      </c>
      <c r="B82" s="22" t="s">
        <v>13</v>
      </c>
      <c r="C82" s="3" t="s">
        <v>13</v>
      </c>
      <c r="D82" s="3" t="s">
        <v>13</v>
      </c>
      <c r="E82" s="3" t="s">
        <v>85</v>
      </c>
      <c r="F82" s="3" t="s">
        <v>85</v>
      </c>
    </row>
    <row r="83" spans="1:6" ht="45" customHeight="1" x14ac:dyDescent="0.35">
      <c r="A83" s="25" t="s">
        <v>97</v>
      </c>
      <c r="B83" s="3"/>
      <c r="C83" s="3"/>
      <c r="D83" s="3"/>
      <c r="E83" s="3"/>
      <c r="F83" s="3" t="s">
        <v>85</v>
      </c>
    </row>
    <row r="84" spans="1:6" ht="24" customHeight="1" x14ac:dyDescent="0.35">
      <c r="A84" s="1" t="s">
        <v>98</v>
      </c>
      <c r="B84" s="26"/>
      <c r="C84" s="3"/>
      <c r="D84" s="7"/>
      <c r="E84" s="7"/>
      <c r="F84" s="7"/>
    </row>
    <row r="85" spans="1:6" x14ac:dyDescent="0.35">
      <c r="A85" s="8" t="s">
        <v>52</v>
      </c>
      <c r="B85" s="22">
        <v>1</v>
      </c>
      <c r="C85" s="3">
        <v>0.93</v>
      </c>
      <c r="D85" s="3">
        <f>14/15</f>
        <v>0.93333333333333335</v>
      </c>
      <c r="E85" s="3">
        <v>1</v>
      </c>
      <c r="F85" s="3">
        <v>1</v>
      </c>
    </row>
    <row r="86" spans="1:6" ht="13.5" customHeight="1" x14ac:dyDescent="0.35">
      <c r="A86" s="8" t="s">
        <v>51</v>
      </c>
      <c r="B86" s="22">
        <v>1</v>
      </c>
      <c r="C86" s="3">
        <v>0.93</v>
      </c>
      <c r="D86" s="3">
        <f t="shared" ref="D86:D90" si="3">14/15</f>
        <v>0.93333333333333335</v>
      </c>
      <c r="E86" s="3">
        <v>1</v>
      </c>
      <c r="F86" s="3">
        <v>0.87</v>
      </c>
    </row>
    <row r="87" spans="1:6" x14ac:dyDescent="0.35">
      <c r="A87" s="8" t="s">
        <v>50</v>
      </c>
      <c r="B87" s="22">
        <v>0.86</v>
      </c>
      <c r="C87" s="3">
        <v>1</v>
      </c>
      <c r="D87" s="3">
        <f t="shared" si="3"/>
        <v>0.93333333333333335</v>
      </c>
      <c r="E87" s="3">
        <v>1</v>
      </c>
      <c r="F87" s="3">
        <v>0.93</v>
      </c>
    </row>
    <row r="88" spans="1:6" x14ac:dyDescent="0.35">
      <c r="A88" s="8" t="s">
        <v>49</v>
      </c>
      <c r="B88" s="22">
        <v>1</v>
      </c>
      <c r="C88" s="3">
        <v>0.93</v>
      </c>
      <c r="D88" s="3">
        <f t="shared" si="3"/>
        <v>0.93333333333333335</v>
      </c>
      <c r="E88" s="3">
        <v>1</v>
      </c>
      <c r="F88" s="3">
        <v>0.87</v>
      </c>
    </row>
    <row r="89" spans="1:6" x14ac:dyDescent="0.35">
      <c r="A89" s="8" t="s">
        <v>48</v>
      </c>
      <c r="B89" s="22">
        <v>1</v>
      </c>
      <c r="C89" s="3">
        <v>0.93</v>
      </c>
      <c r="D89" s="3">
        <f t="shared" si="3"/>
        <v>0.93333333333333335</v>
      </c>
      <c r="E89" s="3">
        <v>1</v>
      </c>
      <c r="F89" s="3">
        <v>0.73</v>
      </c>
    </row>
    <row r="90" spans="1:6" x14ac:dyDescent="0.35">
      <c r="A90" s="8" t="s">
        <v>47</v>
      </c>
      <c r="B90" s="22">
        <v>1</v>
      </c>
      <c r="C90" s="3">
        <v>1</v>
      </c>
      <c r="D90" s="3">
        <f t="shared" si="3"/>
        <v>0.93333333333333335</v>
      </c>
      <c r="E90" s="3">
        <v>1</v>
      </c>
      <c r="F90" s="3">
        <v>0.93</v>
      </c>
    </row>
    <row r="91" spans="1:6" x14ac:dyDescent="0.35">
      <c r="A91" s="1" t="s">
        <v>99</v>
      </c>
      <c r="C91" s="3"/>
      <c r="D91" s="1"/>
      <c r="E91" s="1"/>
      <c r="F91" s="1"/>
    </row>
    <row r="92" spans="1:6" ht="29" x14ac:dyDescent="0.35">
      <c r="A92" s="8" t="s">
        <v>46</v>
      </c>
      <c r="B92" s="22">
        <v>1</v>
      </c>
      <c r="C92" s="3" t="s">
        <v>13</v>
      </c>
      <c r="D92" s="3" t="s">
        <v>13</v>
      </c>
      <c r="E92" s="3">
        <v>1</v>
      </c>
      <c r="F92" s="3">
        <v>1</v>
      </c>
    </row>
    <row r="93" spans="1:6" x14ac:dyDescent="0.35">
      <c r="A93" s="8" t="s">
        <v>45</v>
      </c>
      <c r="B93" s="22">
        <v>1</v>
      </c>
      <c r="C93" s="3" t="s">
        <v>13</v>
      </c>
      <c r="D93" s="3" t="s">
        <v>13</v>
      </c>
      <c r="E93" s="3">
        <v>1</v>
      </c>
      <c r="F93" s="3">
        <v>1</v>
      </c>
    </row>
    <row r="94" spans="1:6" x14ac:dyDescent="0.35">
      <c r="A94" s="8" t="s">
        <v>44</v>
      </c>
      <c r="B94" s="22">
        <v>1</v>
      </c>
      <c r="C94" s="3" t="s">
        <v>13</v>
      </c>
      <c r="D94" s="3" t="s">
        <v>13</v>
      </c>
      <c r="E94" s="3">
        <v>1</v>
      </c>
      <c r="F94" s="3">
        <v>1</v>
      </c>
    </row>
    <row r="95" spans="1:6" x14ac:dyDescent="0.35">
      <c r="A95" s="8" t="s">
        <v>43</v>
      </c>
      <c r="B95" s="22">
        <v>1</v>
      </c>
      <c r="C95" s="3" t="s">
        <v>13</v>
      </c>
      <c r="D95" s="3" t="s">
        <v>13</v>
      </c>
      <c r="E95" s="3">
        <v>1</v>
      </c>
      <c r="F95" s="3">
        <v>1</v>
      </c>
    </row>
    <row r="96" spans="1:6" x14ac:dyDescent="0.35">
      <c r="A96" s="23" t="s">
        <v>100</v>
      </c>
      <c r="C96" s="3"/>
      <c r="D96" s="4"/>
      <c r="E96" s="4"/>
      <c r="F96" s="4"/>
    </row>
    <row r="97" spans="1:6" ht="29" x14ac:dyDescent="0.35">
      <c r="A97" s="8" t="s">
        <v>104</v>
      </c>
      <c r="B97" s="22"/>
      <c r="C97" s="3">
        <v>1</v>
      </c>
      <c r="D97" s="13">
        <f>13/15</f>
        <v>0.8666666666666667</v>
      </c>
      <c r="E97" s="3">
        <v>0.47</v>
      </c>
      <c r="F97" s="3">
        <v>0.93</v>
      </c>
    </row>
    <row r="98" spans="1:6" ht="29" x14ac:dyDescent="0.35">
      <c r="A98" s="8" t="s">
        <v>103</v>
      </c>
      <c r="B98" s="22"/>
      <c r="C98" s="3"/>
      <c r="D98" s="4" t="s">
        <v>13</v>
      </c>
      <c r="E98" s="3">
        <v>1</v>
      </c>
      <c r="F98" s="3">
        <v>1</v>
      </c>
    </row>
    <row r="99" spans="1:6" x14ac:dyDescent="0.35">
      <c r="A99" s="8" t="s">
        <v>105</v>
      </c>
      <c r="B99" s="22"/>
      <c r="C99" s="3">
        <v>1</v>
      </c>
      <c r="D99" s="3">
        <f>14/15</f>
        <v>0.93333333333333335</v>
      </c>
      <c r="E99" s="3">
        <v>1</v>
      </c>
      <c r="F99" s="3">
        <v>1</v>
      </c>
    </row>
    <row r="100" spans="1:6" x14ac:dyDescent="0.35">
      <c r="A100" s="8" t="s">
        <v>101</v>
      </c>
      <c r="B100" s="22"/>
      <c r="C100" s="3"/>
      <c r="D100" s="3"/>
      <c r="E100" s="3"/>
      <c r="F100" s="18">
        <v>0</v>
      </c>
    </row>
    <row r="101" spans="1:6" x14ac:dyDescent="0.35">
      <c r="A101" s="8" t="s">
        <v>102</v>
      </c>
      <c r="B101" s="22"/>
      <c r="C101" s="3"/>
      <c r="D101" s="3"/>
      <c r="E101" s="3"/>
      <c r="F101" s="18" t="s">
        <v>85</v>
      </c>
    </row>
    <row r="102" spans="1:6" x14ac:dyDescent="0.35">
      <c r="A102" s="8" t="s">
        <v>65</v>
      </c>
      <c r="B102" s="22"/>
      <c r="C102" s="3"/>
      <c r="D102" s="3"/>
      <c r="E102" s="3"/>
      <c r="F102" s="3" t="s">
        <v>106</v>
      </c>
    </row>
    <row r="103" spans="1:6" x14ac:dyDescent="0.35">
      <c r="A103" s="10" t="s">
        <v>18</v>
      </c>
      <c r="B103" s="3">
        <v>0.88</v>
      </c>
      <c r="C103" s="3">
        <f>AVERAGE(C8:C99)</f>
        <v>0.89479166666666676</v>
      </c>
      <c r="D103" s="13">
        <f>AVERAGE(D8:D99)</f>
        <v>0.84841269841269795</v>
      </c>
      <c r="E103" s="13">
        <f>AVERAGE(E8:E14,E17:E30,E33:E34,E36:E37,E39:E43,E45:E50,E52:E64,E81:E98)</f>
        <v>0.87254545454545462</v>
      </c>
      <c r="F103" s="13">
        <f>AVERAGE(F8:F14,F17:F30,F33:F34,F36:F37,F39:F43,F45:F50,F52:F64,F81:F98)</f>
        <v>0.87437500000000001</v>
      </c>
    </row>
    <row r="104" spans="1:6" x14ac:dyDescent="0.35">
      <c r="B104" s="5"/>
      <c r="C104" s="11"/>
      <c r="D104" s="5"/>
      <c r="E104" s="5"/>
    </row>
    <row r="105" spans="1:6" x14ac:dyDescent="0.35">
      <c r="A105" s="5" t="s">
        <v>20</v>
      </c>
      <c r="C105" s="11"/>
      <c r="D105" s="5"/>
      <c r="E105" s="5"/>
    </row>
    <row r="106" spans="1:6" x14ac:dyDescent="0.35">
      <c r="B106" s="5"/>
      <c r="C106" s="11"/>
      <c r="D106" s="5"/>
      <c r="E106" s="5"/>
    </row>
  </sheetData>
  <conditionalFormatting sqref="B17:E30 C31:E31 A31 C16:E16 A16 B33:E34 B39:E43 B45:E50 B52:E57 B59:E66 C79:E79 A79 D58:E58 A58:B58 C51:E51 A51 C44:E44 A44 C38:E38 A38 B81:E83 B85:E90 B92:E95 C96:E96 A96 C91:E91 A91 C84:E84 A84 B8:E14 B36:E37 B35:D35 B68:E78 B67:D67 B97:E103 F103">
    <cfRule type="iconSet" priority="3">
      <iconSet>
        <cfvo type="percent" val="0"/>
        <cfvo type="percent" val="80"/>
        <cfvo type="percent" val="90"/>
      </iconSet>
    </cfRule>
  </conditionalFormatting>
  <conditionalFormatting sqref="F16:F31 F33:F34 F8:F14 F36:F64 F68:F79 F81:F99 F66 F101:F102">
    <cfRule type="iconSet" priority="1">
      <iconSet>
        <cfvo type="percent" val="0"/>
        <cfvo type="percent" val="80"/>
        <cfvo type="percent" val="90"/>
      </iconSet>
    </cfRule>
  </conditionalFormatting>
  <printOptions horizontalCentered="1"/>
  <pageMargins left="0.25" right="0.25" top="0.75" bottom="0.75" header="0.3" footer="0.3"/>
  <pageSetup scale="90" fitToHeight="0" orientation="landscape" horizontalDpi="300" verticalDpi="300" r:id="rId1"/>
  <headerFooter>
    <oddFooter>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BDA8C-81BD-4F97-AE05-4C76D2E5B1BC}">
  <sheetPr>
    <tabColor rgb="FFFF0000"/>
  </sheetPr>
  <dimension ref="A1:T97"/>
  <sheetViews>
    <sheetView workbookViewId="0">
      <pane xSplit="1" ySplit="6" topLeftCell="M7" activePane="bottomRight" state="frozen"/>
      <selection pane="topRight" activeCell="B1" sqref="B1"/>
      <selection pane="bottomLeft" activeCell="A7" sqref="A7"/>
      <selection pane="bottomRight" activeCell="A20" sqref="A20"/>
    </sheetView>
  </sheetViews>
  <sheetFormatPr defaultRowHeight="14.5" x14ac:dyDescent="0.35"/>
  <cols>
    <col min="1" max="1" width="53" style="27" customWidth="1"/>
    <col min="2" max="2" width="15.26953125" customWidth="1"/>
    <col min="3" max="3" width="15.26953125" style="16" customWidth="1"/>
    <col min="4" max="5" width="15.26953125" customWidth="1"/>
    <col min="6" max="6" width="15.453125" customWidth="1"/>
    <col min="7" max="7" width="15.26953125" customWidth="1"/>
    <col min="8" max="15" width="15.26953125" style="16" customWidth="1"/>
    <col min="16" max="17" width="14.7265625" bestFit="1" customWidth="1"/>
    <col min="18" max="18" width="11.7265625" bestFit="1" customWidth="1"/>
  </cols>
  <sheetData>
    <row r="1" spans="1:18" ht="18.5" x14ac:dyDescent="0.35">
      <c r="I1"/>
      <c r="N1" s="16" t="s">
        <v>0</v>
      </c>
      <c r="P1" s="6"/>
    </row>
    <row r="2" spans="1:18" ht="18.5" x14ac:dyDescent="0.35">
      <c r="I2"/>
      <c r="N2" s="16" t="s">
        <v>1</v>
      </c>
      <c r="P2" s="6"/>
    </row>
    <row r="3" spans="1:18" ht="15.5" x14ac:dyDescent="0.35">
      <c r="G3" s="5"/>
      <c r="H3" s="11"/>
      <c r="I3" s="5"/>
      <c r="J3" s="11"/>
      <c r="K3" s="5"/>
      <c r="L3" s="5"/>
      <c r="M3" s="2" t="s">
        <v>19</v>
      </c>
      <c r="N3" s="2"/>
      <c r="O3" s="2"/>
    </row>
    <row r="4" spans="1:18" ht="16" thickBot="1" x14ac:dyDescent="0.4">
      <c r="G4" s="2"/>
      <c r="H4" s="12"/>
      <c r="J4" s="12"/>
      <c r="K4" s="5"/>
      <c r="L4" s="5"/>
      <c r="M4" s="5"/>
      <c r="N4" s="5"/>
      <c r="O4" s="5"/>
    </row>
    <row r="5" spans="1:18" x14ac:dyDescent="0.35">
      <c r="B5" s="4" t="s">
        <v>16</v>
      </c>
      <c r="C5" s="13" t="s">
        <v>17</v>
      </c>
      <c r="D5" s="4" t="s">
        <v>141</v>
      </c>
      <c r="E5" s="4" t="s">
        <v>142</v>
      </c>
      <c r="F5" s="4" t="s">
        <v>143</v>
      </c>
      <c r="G5" s="4" t="s">
        <v>144</v>
      </c>
      <c r="H5" s="31" t="s">
        <v>145</v>
      </c>
      <c r="I5" s="13" t="s">
        <v>146</v>
      </c>
      <c r="J5" s="13" t="s">
        <v>147</v>
      </c>
      <c r="K5" s="13" t="s">
        <v>148</v>
      </c>
      <c r="L5" s="13" t="s">
        <v>149</v>
      </c>
      <c r="M5" s="13" t="s">
        <v>150</v>
      </c>
      <c r="N5" s="13" t="s">
        <v>151</v>
      </c>
      <c r="O5" s="13" t="s">
        <v>152</v>
      </c>
      <c r="P5" s="31" t="s">
        <v>153</v>
      </c>
      <c r="Q5" s="31" t="s">
        <v>154</v>
      </c>
      <c r="R5" s="35" t="s">
        <v>155</v>
      </c>
    </row>
    <row r="6" spans="1:18" x14ac:dyDescent="0.35">
      <c r="B6" s="19"/>
      <c r="C6" s="19"/>
      <c r="D6" s="19"/>
      <c r="E6" s="19"/>
      <c r="F6" s="19"/>
      <c r="G6" s="19" t="s">
        <v>111</v>
      </c>
      <c r="H6" s="32"/>
      <c r="I6" s="13" t="s">
        <v>113</v>
      </c>
      <c r="J6" s="19"/>
      <c r="K6" s="13"/>
      <c r="L6" s="13"/>
      <c r="M6" s="13"/>
      <c r="N6" s="13"/>
      <c r="O6" s="13"/>
    </row>
    <row r="7" spans="1:18" x14ac:dyDescent="0.35">
      <c r="A7" s="36" t="s">
        <v>12</v>
      </c>
      <c r="C7" s="14"/>
      <c r="D7" s="1"/>
      <c r="E7" s="1"/>
      <c r="F7" s="1"/>
      <c r="H7" s="14"/>
      <c r="I7" s="15" t="s">
        <v>114</v>
      </c>
      <c r="J7" s="15"/>
      <c r="K7" s="15"/>
      <c r="L7" s="15"/>
      <c r="M7" s="15"/>
      <c r="N7" s="15"/>
      <c r="O7" s="15"/>
    </row>
    <row r="8" spans="1:18" ht="29" x14ac:dyDescent="0.35">
      <c r="A8" s="27" t="s">
        <v>22</v>
      </c>
      <c r="B8" s="22">
        <v>0.87</v>
      </c>
      <c r="C8" s="3">
        <v>0.73</v>
      </c>
      <c r="D8" s="3">
        <v>1</v>
      </c>
      <c r="E8" s="3">
        <v>0.93</v>
      </c>
      <c r="F8" s="3">
        <v>0.73</v>
      </c>
      <c r="G8" s="22"/>
      <c r="H8" s="28">
        <v>0.88666666666666671</v>
      </c>
      <c r="I8" s="30">
        <v>0.93333333333333335</v>
      </c>
      <c r="J8" s="3">
        <f>14/15</f>
        <v>0.93333333333333335</v>
      </c>
      <c r="K8" s="3">
        <v>1</v>
      </c>
      <c r="L8" s="3">
        <v>0.93</v>
      </c>
      <c r="M8" s="3">
        <f>AVERAGE(I8:L8)</f>
        <v>0.94916666666666671</v>
      </c>
      <c r="N8" s="3">
        <v>1</v>
      </c>
      <c r="O8" s="3"/>
    </row>
    <row r="9" spans="1:18" ht="58" x14ac:dyDescent="0.35">
      <c r="A9" s="27" t="s">
        <v>118</v>
      </c>
      <c r="B9" s="22">
        <v>1</v>
      </c>
      <c r="C9" s="3"/>
      <c r="D9" s="3" t="s">
        <v>13</v>
      </c>
      <c r="E9" s="3">
        <v>1</v>
      </c>
      <c r="F9" s="3">
        <v>0.43</v>
      </c>
      <c r="G9" s="22"/>
      <c r="H9" s="28">
        <v>0.71499999999999997</v>
      </c>
      <c r="I9" s="30"/>
      <c r="J9" s="3">
        <f>0/1</f>
        <v>0</v>
      </c>
      <c r="K9" s="3" t="s">
        <v>85</v>
      </c>
      <c r="L9" s="3">
        <f>0/1</f>
        <v>0</v>
      </c>
      <c r="M9" s="3">
        <f t="shared" ref="M9:M12" si="0">AVERAGE(I9:L9)</f>
        <v>0</v>
      </c>
      <c r="N9" s="3">
        <v>1</v>
      </c>
      <c r="O9" s="3"/>
    </row>
    <row r="10" spans="1:18" ht="29" x14ac:dyDescent="0.35">
      <c r="A10" s="27" t="s">
        <v>24</v>
      </c>
      <c r="B10" s="22">
        <v>1</v>
      </c>
      <c r="C10" s="3">
        <v>0.93</v>
      </c>
      <c r="D10" s="3">
        <v>0.93333333333333335</v>
      </c>
      <c r="E10" s="3">
        <v>0.93</v>
      </c>
      <c r="F10" s="3">
        <v>1</v>
      </c>
      <c r="G10" s="22"/>
      <c r="H10" s="28">
        <v>0.95444444444444443</v>
      </c>
      <c r="I10" s="30">
        <v>0.8666666666666667</v>
      </c>
      <c r="J10" s="3">
        <f>14/15</f>
        <v>0.93333333333333335</v>
      </c>
      <c r="K10" s="3">
        <v>1</v>
      </c>
      <c r="L10" s="3">
        <v>1</v>
      </c>
      <c r="M10" s="3">
        <f t="shared" si="0"/>
        <v>0.95</v>
      </c>
      <c r="N10" s="3">
        <v>0.73</v>
      </c>
      <c r="O10" s="3"/>
    </row>
    <row r="11" spans="1:18" hidden="1" x14ac:dyDescent="0.35">
      <c r="A11" s="27" t="s">
        <v>25</v>
      </c>
      <c r="B11" s="22">
        <v>1</v>
      </c>
      <c r="C11" s="3">
        <v>0.93</v>
      </c>
      <c r="D11" s="3" t="s">
        <v>13</v>
      </c>
      <c r="E11" s="3"/>
      <c r="F11" s="3"/>
      <c r="G11" s="22"/>
      <c r="H11" s="28" t="s">
        <v>112</v>
      </c>
      <c r="I11" s="30">
        <v>0.93333333333333335</v>
      </c>
      <c r="J11" s="3">
        <f t="shared" ref="J11:J13" si="1">14/15</f>
        <v>0.93333333333333335</v>
      </c>
      <c r="K11" s="3">
        <v>1</v>
      </c>
      <c r="L11" s="3"/>
      <c r="M11" s="3">
        <f t="shared" si="0"/>
        <v>0.9555555555555556</v>
      </c>
      <c r="N11" s="3"/>
      <c r="O11" s="3"/>
    </row>
    <row r="12" spans="1:18" ht="43.5" x14ac:dyDescent="0.35">
      <c r="A12" s="27" t="s">
        <v>26</v>
      </c>
      <c r="B12" s="22">
        <v>1</v>
      </c>
      <c r="C12" s="3">
        <v>1</v>
      </c>
      <c r="D12" s="3">
        <v>0.66666666666666663</v>
      </c>
      <c r="E12" s="3">
        <v>1</v>
      </c>
      <c r="F12" s="3">
        <v>0.93</v>
      </c>
      <c r="G12" s="22"/>
      <c r="H12" s="28">
        <v>0.86555555555555552</v>
      </c>
      <c r="I12" s="30">
        <v>0.93333333333333335</v>
      </c>
      <c r="J12" s="3">
        <f t="shared" si="1"/>
        <v>0.93333333333333335</v>
      </c>
      <c r="K12" s="3">
        <v>1</v>
      </c>
      <c r="L12" s="3">
        <v>1</v>
      </c>
      <c r="M12" s="3">
        <f t="shared" si="0"/>
        <v>0.96666666666666667</v>
      </c>
      <c r="N12" s="3">
        <v>0.67</v>
      </c>
      <c r="O12" s="3"/>
    </row>
    <row r="13" spans="1:18" ht="43.5" x14ac:dyDescent="0.35">
      <c r="A13" s="27" t="s">
        <v>28</v>
      </c>
      <c r="B13" s="22">
        <v>1</v>
      </c>
      <c r="C13" s="3">
        <v>1</v>
      </c>
      <c r="D13" s="3">
        <v>0.8666666666666667</v>
      </c>
      <c r="E13" s="3">
        <v>1</v>
      </c>
      <c r="F13" s="3">
        <v>0.93</v>
      </c>
      <c r="G13" s="22"/>
      <c r="H13" s="28">
        <v>0.93222222222222229</v>
      </c>
      <c r="I13" s="30">
        <v>0.93333333333333335</v>
      </c>
      <c r="J13" s="3">
        <f t="shared" si="1"/>
        <v>0.93333333333333335</v>
      </c>
      <c r="K13" s="3">
        <v>1</v>
      </c>
      <c r="L13" s="3">
        <v>1</v>
      </c>
      <c r="M13" s="3">
        <f>AVERAGE(I13:L13)</f>
        <v>0.96666666666666667</v>
      </c>
      <c r="N13" s="3">
        <v>0.93</v>
      </c>
      <c r="O13" s="3"/>
    </row>
    <row r="14" spans="1:18" ht="29" x14ac:dyDescent="0.35">
      <c r="A14" s="27" t="s">
        <v>77</v>
      </c>
      <c r="B14" s="22"/>
      <c r="C14" s="3"/>
      <c r="D14" s="3"/>
      <c r="E14" s="3"/>
      <c r="F14" s="3"/>
      <c r="G14" s="22"/>
      <c r="H14" s="28"/>
      <c r="I14" s="30"/>
      <c r="J14" s="3"/>
      <c r="K14" s="3"/>
      <c r="L14" s="3"/>
      <c r="M14" s="3"/>
      <c r="N14" s="3">
        <v>0.93</v>
      </c>
      <c r="O14" s="3"/>
    </row>
    <row r="15" spans="1:18" ht="29" x14ac:dyDescent="0.35">
      <c r="A15" s="27" t="s">
        <v>27</v>
      </c>
      <c r="B15" s="22">
        <v>1</v>
      </c>
      <c r="C15" s="3">
        <v>1</v>
      </c>
      <c r="D15" s="3">
        <v>1</v>
      </c>
      <c r="E15" s="3">
        <v>1</v>
      </c>
      <c r="F15" s="3">
        <v>1</v>
      </c>
      <c r="G15" s="22"/>
      <c r="H15" s="28">
        <v>1</v>
      </c>
      <c r="I15" s="30">
        <v>1</v>
      </c>
      <c r="J15" s="3">
        <f>1/1</f>
        <v>1</v>
      </c>
      <c r="K15" s="3">
        <v>0.75</v>
      </c>
      <c r="L15" s="3" t="s">
        <v>13</v>
      </c>
      <c r="M15" s="3">
        <f t="shared" ref="M15:M93" si="2">AVERAGE(I15:L15)</f>
        <v>0.91666666666666663</v>
      </c>
      <c r="N15" s="3">
        <v>0.86</v>
      </c>
      <c r="O15" s="3"/>
    </row>
    <row r="16" spans="1:18" x14ac:dyDescent="0.35">
      <c r="A16" s="36" t="s">
        <v>2</v>
      </c>
      <c r="C16" s="14"/>
      <c r="D16" s="1"/>
      <c r="E16" s="1"/>
      <c r="F16" s="1"/>
      <c r="H16" s="14"/>
      <c r="I16" s="15"/>
      <c r="J16" s="15"/>
      <c r="K16" s="15"/>
      <c r="L16" s="15"/>
      <c r="M16" s="15" t="s">
        <v>112</v>
      </c>
      <c r="N16" s="15"/>
      <c r="O16" s="15"/>
    </row>
    <row r="17" spans="1:15" ht="29" x14ac:dyDescent="0.35">
      <c r="A17" s="27" t="s">
        <v>29</v>
      </c>
      <c r="B17" s="22">
        <v>1</v>
      </c>
      <c r="C17" s="3">
        <v>1</v>
      </c>
      <c r="D17" s="3">
        <v>1</v>
      </c>
      <c r="E17" s="3">
        <v>1</v>
      </c>
      <c r="F17" s="3">
        <v>1</v>
      </c>
      <c r="G17" s="22"/>
      <c r="H17" s="28">
        <v>1</v>
      </c>
      <c r="I17" s="30">
        <v>1</v>
      </c>
      <c r="J17" s="3">
        <f>13/13</f>
        <v>1</v>
      </c>
      <c r="K17" s="3">
        <v>1</v>
      </c>
      <c r="L17" s="3">
        <v>1</v>
      </c>
      <c r="M17" s="3">
        <f t="shared" si="2"/>
        <v>1</v>
      </c>
      <c r="N17" s="3">
        <v>0.73</v>
      </c>
      <c r="O17" s="3"/>
    </row>
    <row r="18" spans="1:15" ht="29" x14ac:dyDescent="0.35">
      <c r="A18" s="27" t="s">
        <v>31</v>
      </c>
      <c r="B18" s="22">
        <v>1</v>
      </c>
      <c r="C18" s="3">
        <v>1</v>
      </c>
      <c r="D18" s="3">
        <v>1</v>
      </c>
      <c r="E18" s="3">
        <v>1</v>
      </c>
      <c r="F18" s="3">
        <v>0.93</v>
      </c>
      <c r="G18" s="22"/>
      <c r="H18" s="28">
        <v>0.97666666666666668</v>
      </c>
      <c r="I18" s="30">
        <v>1</v>
      </c>
      <c r="J18" s="3">
        <f t="shared" ref="J18:J29" si="3">13/13</f>
        <v>1</v>
      </c>
      <c r="K18" s="3">
        <v>1</v>
      </c>
      <c r="L18" s="3">
        <v>1</v>
      </c>
      <c r="M18" s="3">
        <f t="shared" si="2"/>
        <v>1</v>
      </c>
      <c r="N18" s="3">
        <v>1</v>
      </c>
      <c r="O18" s="3"/>
    </row>
    <row r="19" spans="1:15" ht="29" x14ac:dyDescent="0.35">
      <c r="A19" s="27" t="s">
        <v>32</v>
      </c>
      <c r="B19" s="22">
        <v>0.93</v>
      </c>
      <c r="C19" s="3">
        <v>1</v>
      </c>
      <c r="D19" s="3">
        <v>0.9285714285714286</v>
      </c>
      <c r="E19" s="3">
        <v>0.8</v>
      </c>
      <c r="F19" s="3">
        <v>0.73</v>
      </c>
      <c r="G19" s="22"/>
      <c r="H19" s="28">
        <v>0.81952380952380954</v>
      </c>
      <c r="I19" s="30">
        <v>0.73333333333333328</v>
      </c>
      <c r="J19" s="3">
        <f t="shared" si="3"/>
        <v>1</v>
      </c>
      <c r="K19" s="3">
        <v>0.8</v>
      </c>
      <c r="L19" s="3">
        <v>1</v>
      </c>
      <c r="M19" s="3">
        <f>AVERAGE(I20:L20)</f>
        <v>0.92500000000000004</v>
      </c>
      <c r="N19" s="3">
        <v>1</v>
      </c>
      <c r="O19" s="3"/>
    </row>
    <row r="20" spans="1:15" ht="43.5" x14ac:dyDescent="0.35">
      <c r="A20" s="27" t="s">
        <v>33</v>
      </c>
      <c r="B20" s="22">
        <v>0.8</v>
      </c>
      <c r="C20" s="3">
        <v>1</v>
      </c>
      <c r="D20" s="3">
        <v>1</v>
      </c>
      <c r="E20" s="3">
        <v>1</v>
      </c>
      <c r="F20" s="3">
        <v>0.93</v>
      </c>
      <c r="G20" s="22"/>
      <c r="H20" s="28">
        <v>0.97666666666666668</v>
      </c>
      <c r="I20" s="30">
        <v>0.7</v>
      </c>
      <c r="J20" s="3">
        <f t="shared" si="3"/>
        <v>1</v>
      </c>
      <c r="K20" s="3">
        <v>1</v>
      </c>
      <c r="L20" s="3">
        <v>1</v>
      </c>
      <c r="M20" s="3">
        <f t="shared" si="2"/>
        <v>0.92500000000000004</v>
      </c>
      <c r="N20" s="3">
        <v>1</v>
      </c>
      <c r="O20" s="3"/>
    </row>
    <row r="21" spans="1:15" ht="29" x14ac:dyDescent="0.35">
      <c r="A21" s="27" t="s">
        <v>34</v>
      </c>
      <c r="B21" s="22">
        <v>0.93</v>
      </c>
      <c r="C21" s="3">
        <v>0.71</v>
      </c>
      <c r="D21" s="3">
        <v>1</v>
      </c>
      <c r="E21" s="3">
        <v>1</v>
      </c>
      <c r="F21" s="3">
        <v>0.67</v>
      </c>
      <c r="G21" s="22"/>
      <c r="H21" s="28">
        <v>0.89</v>
      </c>
      <c r="I21" s="30">
        <v>0.66666666666666663</v>
      </c>
      <c r="J21" s="3">
        <f>3/3</f>
        <v>1</v>
      </c>
      <c r="K21" s="3">
        <v>1</v>
      </c>
      <c r="L21" s="3">
        <v>1</v>
      </c>
      <c r="M21" s="3">
        <f t="shared" si="2"/>
        <v>0.91666666666666663</v>
      </c>
      <c r="N21" s="3">
        <v>0.8</v>
      </c>
      <c r="O21" s="3"/>
    </row>
    <row r="22" spans="1:15" x14ac:dyDescent="0.35">
      <c r="A22" s="27" t="s">
        <v>35</v>
      </c>
      <c r="B22" s="22">
        <v>0.86</v>
      </c>
      <c r="C22" s="3">
        <v>1</v>
      </c>
      <c r="D22" s="3">
        <v>0.9285714285714286</v>
      </c>
      <c r="E22" s="3">
        <v>1</v>
      </c>
      <c r="F22" s="3">
        <v>0.93</v>
      </c>
      <c r="G22" s="22"/>
      <c r="H22" s="28">
        <v>0.95285714285714285</v>
      </c>
      <c r="I22" s="30">
        <v>0.8</v>
      </c>
      <c r="J22" s="3">
        <f t="shared" si="3"/>
        <v>1</v>
      </c>
      <c r="K22" s="3">
        <v>0.93</v>
      </c>
      <c r="L22" s="3">
        <v>1</v>
      </c>
      <c r="M22" s="3">
        <f t="shared" si="2"/>
        <v>0.9325</v>
      </c>
      <c r="N22" s="3">
        <v>1</v>
      </c>
      <c r="O22" s="3"/>
    </row>
    <row r="23" spans="1:15" ht="29" x14ac:dyDescent="0.35">
      <c r="A23" s="27" t="s">
        <v>36</v>
      </c>
      <c r="B23" s="22">
        <v>1</v>
      </c>
      <c r="C23" s="3">
        <v>1</v>
      </c>
      <c r="D23" s="3">
        <v>0.93333333333333335</v>
      </c>
      <c r="E23" s="3">
        <v>1</v>
      </c>
      <c r="F23" s="3">
        <v>1</v>
      </c>
      <c r="G23" s="22"/>
      <c r="H23" s="28">
        <v>0.97777777777777786</v>
      </c>
      <c r="I23" s="30">
        <v>1</v>
      </c>
      <c r="J23" s="3">
        <f t="shared" si="3"/>
        <v>1</v>
      </c>
      <c r="K23" s="3">
        <v>0.83</v>
      </c>
      <c r="L23" s="3">
        <v>1</v>
      </c>
      <c r="M23" s="3">
        <f t="shared" si="2"/>
        <v>0.95750000000000002</v>
      </c>
      <c r="N23" s="3">
        <v>0.93</v>
      </c>
      <c r="O23" s="3"/>
    </row>
    <row r="24" spans="1:15" hidden="1" x14ac:dyDescent="0.35">
      <c r="A24" s="27" t="s">
        <v>37</v>
      </c>
      <c r="B24" s="22">
        <v>0.8</v>
      </c>
      <c r="C24" s="3">
        <v>1</v>
      </c>
      <c r="D24" s="3">
        <v>1</v>
      </c>
      <c r="E24" s="3">
        <v>1</v>
      </c>
      <c r="F24" s="3">
        <v>0.93</v>
      </c>
      <c r="G24" s="22"/>
      <c r="H24" s="28">
        <v>0.97666666666666668</v>
      </c>
      <c r="I24" s="30">
        <v>0.73333333333333328</v>
      </c>
      <c r="J24" s="3">
        <f t="shared" si="3"/>
        <v>1</v>
      </c>
      <c r="K24" s="3">
        <v>1</v>
      </c>
      <c r="L24" s="3">
        <v>1</v>
      </c>
      <c r="M24" s="3">
        <f t="shared" si="2"/>
        <v>0.93333333333333335</v>
      </c>
      <c r="N24" s="3"/>
      <c r="O24" s="3"/>
    </row>
    <row r="25" spans="1:15" ht="29" x14ac:dyDescent="0.35">
      <c r="A25" s="27" t="s">
        <v>41</v>
      </c>
      <c r="B25" s="22">
        <v>0.8</v>
      </c>
      <c r="C25" s="3">
        <v>1</v>
      </c>
      <c r="D25" s="3">
        <v>1</v>
      </c>
      <c r="E25" s="3">
        <v>0.8</v>
      </c>
      <c r="F25" s="3">
        <v>0.1</v>
      </c>
      <c r="G25" s="22"/>
      <c r="H25" s="28">
        <v>0.63333333333333341</v>
      </c>
      <c r="I25" s="30">
        <v>1</v>
      </c>
      <c r="J25" s="3">
        <f t="shared" si="3"/>
        <v>1</v>
      </c>
      <c r="K25" s="3">
        <v>1</v>
      </c>
      <c r="L25" s="3">
        <v>1</v>
      </c>
      <c r="M25" s="3">
        <f>AVERAGE(I25:L25)</f>
        <v>1</v>
      </c>
      <c r="N25" s="3">
        <v>0.93</v>
      </c>
      <c r="O25" s="3"/>
    </row>
    <row r="26" spans="1:15" ht="43.5" hidden="1" x14ac:dyDescent="0.35">
      <c r="A26" s="27" t="s">
        <v>38</v>
      </c>
      <c r="B26" s="22">
        <v>1</v>
      </c>
      <c r="C26" s="3">
        <v>1</v>
      </c>
      <c r="D26" s="3">
        <v>1</v>
      </c>
      <c r="E26" s="3">
        <v>1</v>
      </c>
      <c r="F26" s="3">
        <v>1</v>
      </c>
      <c r="G26" s="22"/>
      <c r="H26" s="28">
        <v>1</v>
      </c>
      <c r="I26" s="30">
        <v>0.93333333333333335</v>
      </c>
      <c r="J26" s="3">
        <f t="shared" si="3"/>
        <v>1</v>
      </c>
      <c r="K26" s="3">
        <v>1</v>
      </c>
      <c r="L26" s="3">
        <v>1</v>
      </c>
      <c r="M26" s="3">
        <f t="shared" si="2"/>
        <v>0.98333333333333339</v>
      </c>
      <c r="N26" s="3"/>
      <c r="O26" s="3"/>
    </row>
    <row r="27" spans="1:15" ht="29" hidden="1" x14ac:dyDescent="0.35">
      <c r="A27" s="27" t="s">
        <v>39</v>
      </c>
      <c r="B27" s="22">
        <v>1</v>
      </c>
      <c r="C27" s="3">
        <v>1</v>
      </c>
      <c r="D27" s="3">
        <v>0.93333333333333335</v>
      </c>
      <c r="E27" s="3">
        <v>1</v>
      </c>
      <c r="F27" s="3">
        <v>0.93</v>
      </c>
      <c r="G27" s="22"/>
      <c r="H27" s="28">
        <v>0.95444444444444443</v>
      </c>
      <c r="I27" s="30">
        <v>0.66666666666666663</v>
      </c>
      <c r="J27" s="3">
        <f t="shared" si="3"/>
        <v>1</v>
      </c>
      <c r="K27" s="3">
        <v>0.8</v>
      </c>
      <c r="L27" s="3">
        <v>1</v>
      </c>
      <c r="M27" s="3">
        <f t="shared" si="2"/>
        <v>0.8666666666666667</v>
      </c>
      <c r="N27" s="3"/>
      <c r="O27" s="3"/>
    </row>
    <row r="28" spans="1:15" hidden="1" x14ac:dyDescent="0.35">
      <c r="A28" s="27" t="s">
        <v>40</v>
      </c>
      <c r="B28" s="22">
        <v>1</v>
      </c>
      <c r="C28" s="3">
        <v>1</v>
      </c>
      <c r="D28" s="3">
        <v>1</v>
      </c>
      <c r="E28" s="3">
        <v>1</v>
      </c>
      <c r="F28" s="3">
        <v>1</v>
      </c>
      <c r="G28" s="22"/>
      <c r="H28" s="28">
        <v>1</v>
      </c>
      <c r="I28" s="30">
        <v>0.8</v>
      </c>
      <c r="J28" s="3">
        <f t="shared" si="3"/>
        <v>1</v>
      </c>
      <c r="K28" s="3">
        <v>1</v>
      </c>
      <c r="L28" s="3">
        <v>1</v>
      </c>
      <c r="M28" s="3">
        <f t="shared" si="2"/>
        <v>0.95</v>
      </c>
      <c r="N28" s="3"/>
      <c r="O28" s="3"/>
    </row>
    <row r="29" spans="1:15" hidden="1" x14ac:dyDescent="0.35">
      <c r="A29" s="27" t="s">
        <v>42</v>
      </c>
      <c r="B29" s="22">
        <v>1</v>
      </c>
      <c r="C29" s="3">
        <v>1</v>
      </c>
      <c r="D29" s="3">
        <v>1</v>
      </c>
      <c r="E29" s="3">
        <v>1</v>
      </c>
      <c r="F29" s="3">
        <v>1</v>
      </c>
      <c r="G29" s="22"/>
      <c r="H29" s="28">
        <v>1</v>
      </c>
      <c r="I29" s="30">
        <v>1</v>
      </c>
      <c r="J29" s="3">
        <f t="shared" si="3"/>
        <v>1</v>
      </c>
      <c r="K29" s="3">
        <v>1</v>
      </c>
      <c r="L29" s="3">
        <v>1</v>
      </c>
      <c r="M29" s="3">
        <f t="shared" si="2"/>
        <v>1</v>
      </c>
      <c r="N29" s="3"/>
      <c r="O29" s="3"/>
    </row>
    <row r="30" spans="1:15" ht="29" x14ac:dyDescent="0.35">
      <c r="A30" s="27" t="s">
        <v>119</v>
      </c>
      <c r="B30" s="9"/>
      <c r="C30" s="9"/>
      <c r="D30" s="9"/>
      <c r="E30" s="9"/>
      <c r="F30" s="9"/>
      <c r="G30" s="9"/>
      <c r="H30" s="9"/>
      <c r="I30" s="30"/>
      <c r="J30" s="3"/>
      <c r="K30" s="3"/>
      <c r="L30" s="3"/>
      <c r="M30" s="3"/>
      <c r="N30" s="3">
        <v>0.66</v>
      </c>
      <c r="O30" s="3"/>
    </row>
    <row r="31" spans="1:15" ht="29" x14ac:dyDescent="0.35">
      <c r="A31" s="27" t="s">
        <v>93</v>
      </c>
      <c r="B31" s="9"/>
      <c r="C31" s="9"/>
      <c r="D31" s="9"/>
      <c r="E31" s="9"/>
      <c r="F31" s="9"/>
      <c r="G31" s="9"/>
      <c r="H31" s="9"/>
      <c r="I31" s="30"/>
      <c r="J31" s="3"/>
      <c r="K31" s="3"/>
      <c r="L31" s="3"/>
      <c r="M31" s="3"/>
      <c r="N31" s="3" t="s">
        <v>85</v>
      </c>
      <c r="O31" s="3"/>
    </row>
    <row r="32" spans="1:15" ht="29" x14ac:dyDescent="0.35">
      <c r="A32" s="27" t="s">
        <v>120</v>
      </c>
      <c r="B32" s="9"/>
      <c r="C32" s="9"/>
      <c r="D32" s="9"/>
      <c r="E32" s="9"/>
      <c r="F32" s="9"/>
      <c r="G32" s="9"/>
      <c r="H32" s="9"/>
      <c r="I32" s="30"/>
      <c r="J32" s="3"/>
      <c r="K32" s="3"/>
      <c r="L32" s="3"/>
      <c r="M32" s="3"/>
      <c r="N32" s="3">
        <v>1</v>
      </c>
      <c r="O32" s="3"/>
    </row>
    <row r="33" spans="1:15" x14ac:dyDescent="0.35">
      <c r="A33" s="36" t="s">
        <v>121</v>
      </c>
      <c r="B33" s="9"/>
      <c r="C33" s="9"/>
      <c r="D33" s="9"/>
      <c r="E33" s="9"/>
      <c r="F33" s="9"/>
      <c r="G33" s="9"/>
      <c r="H33" s="9"/>
      <c r="I33" s="30"/>
      <c r="J33" s="3"/>
      <c r="K33" s="3"/>
      <c r="L33" s="3"/>
      <c r="M33" s="3"/>
      <c r="N33" s="3"/>
      <c r="O33" s="3"/>
    </row>
    <row r="34" spans="1:15" ht="43.5" x14ac:dyDescent="0.35">
      <c r="A34" s="27" t="s">
        <v>125</v>
      </c>
      <c r="B34" s="9"/>
      <c r="C34" s="9"/>
      <c r="D34" s="9"/>
      <c r="E34" s="9"/>
      <c r="F34" s="9"/>
      <c r="G34" s="9"/>
      <c r="H34" s="9"/>
      <c r="I34" s="30"/>
      <c r="J34" s="3"/>
      <c r="K34" s="3"/>
      <c r="L34" s="3"/>
      <c r="M34" s="3"/>
      <c r="N34" s="3">
        <v>0.86</v>
      </c>
      <c r="O34" s="3"/>
    </row>
    <row r="35" spans="1:15" ht="29" x14ac:dyDescent="0.35">
      <c r="A35" s="27" t="s">
        <v>122</v>
      </c>
      <c r="B35" s="9"/>
      <c r="C35" s="9"/>
      <c r="D35" s="9"/>
      <c r="E35" s="9"/>
      <c r="F35" s="9"/>
      <c r="G35" s="9"/>
      <c r="H35" s="9"/>
      <c r="I35" s="30"/>
      <c r="J35" s="3"/>
      <c r="K35" s="3"/>
      <c r="L35" s="3"/>
      <c r="M35" s="3"/>
      <c r="N35" s="3">
        <v>0.88</v>
      </c>
      <c r="O35" s="3"/>
    </row>
    <row r="36" spans="1:15" ht="29" x14ac:dyDescent="0.35">
      <c r="A36" s="27" t="s">
        <v>123</v>
      </c>
      <c r="B36" s="9"/>
      <c r="C36" s="9"/>
      <c r="D36" s="9"/>
      <c r="E36" s="9"/>
      <c r="F36" s="9"/>
      <c r="G36" s="9"/>
      <c r="H36" s="9"/>
      <c r="I36" s="30"/>
      <c r="J36" s="3"/>
      <c r="K36" s="3"/>
      <c r="L36" s="3"/>
      <c r="M36" s="3"/>
      <c r="N36" s="3">
        <v>0.89</v>
      </c>
      <c r="O36" s="3"/>
    </row>
    <row r="37" spans="1:15" ht="43.5" x14ac:dyDescent="0.35">
      <c r="A37" s="27" t="s">
        <v>124</v>
      </c>
      <c r="B37" s="9"/>
      <c r="C37" s="9"/>
      <c r="D37" s="9"/>
      <c r="E37" s="9"/>
      <c r="F37" s="9"/>
      <c r="G37" s="9"/>
      <c r="H37" s="9"/>
      <c r="I37" s="30"/>
      <c r="J37" s="3"/>
      <c r="K37" s="3"/>
      <c r="L37" s="3"/>
      <c r="M37" s="3"/>
      <c r="N37" s="3">
        <v>1</v>
      </c>
      <c r="O37" s="3"/>
    </row>
    <row r="38" spans="1:15" x14ac:dyDescent="0.35">
      <c r="A38" s="36" t="s">
        <v>126</v>
      </c>
      <c r="C38" s="14"/>
      <c r="D38" s="1"/>
      <c r="E38" s="1"/>
      <c r="F38" s="1"/>
      <c r="H38" s="14"/>
      <c r="I38" s="15"/>
      <c r="J38" s="15"/>
      <c r="K38" s="15"/>
      <c r="L38" s="15"/>
      <c r="M38" s="15" t="s">
        <v>112</v>
      </c>
      <c r="N38" s="15"/>
      <c r="O38" s="15"/>
    </row>
    <row r="39" spans="1:15" x14ac:dyDescent="0.35">
      <c r="A39" s="27" t="s">
        <v>62</v>
      </c>
      <c r="B39" s="22">
        <v>0.93</v>
      </c>
      <c r="C39" s="3">
        <v>0.06</v>
      </c>
      <c r="D39" s="3">
        <v>0.93333333333333335</v>
      </c>
      <c r="E39" s="3">
        <v>0.6</v>
      </c>
      <c r="F39" s="3">
        <v>1</v>
      </c>
      <c r="G39" s="22"/>
      <c r="H39" s="28">
        <v>0.84444444444444444</v>
      </c>
      <c r="I39" s="30">
        <v>1</v>
      </c>
      <c r="J39" s="3">
        <f>15/15</f>
        <v>1</v>
      </c>
      <c r="K39" s="3">
        <v>1</v>
      </c>
      <c r="L39" s="3">
        <v>0.86599999999999999</v>
      </c>
      <c r="M39" s="3">
        <f>AVERAGE(I39:L39)</f>
        <v>0.96650000000000003</v>
      </c>
      <c r="N39" s="3">
        <v>0.6</v>
      </c>
      <c r="O39" s="3"/>
    </row>
    <row r="40" spans="1:15" hidden="1" x14ac:dyDescent="0.35">
      <c r="A40" s="27" t="s">
        <v>115</v>
      </c>
      <c r="C40" s="14"/>
      <c r="D40" s="1"/>
      <c r="E40" s="1"/>
      <c r="F40" s="1"/>
      <c r="H40" s="14"/>
      <c r="I40" s="15"/>
      <c r="J40" s="15">
        <f>15/15</f>
        <v>1</v>
      </c>
      <c r="K40" s="15">
        <v>1</v>
      </c>
      <c r="L40" s="15">
        <v>1</v>
      </c>
      <c r="M40" s="15">
        <f t="shared" si="2"/>
        <v>1</v>
      </c>
      <c r="N40" s="15"/>
      <c r="O40" s="15"/>
    </row>
    <row r="41" spans="1:15" hidden="1" x14ac:dyDescent="0.35">
      <c r="A41" s="27" t="s">
        <v>64</v>
      </c>
      <c r="B41" s="22">
        <v>1</v>
      </c>
      <c r="C41" s="3"/>
      <c r="D41" s="3">
        <v>0.66666666666666663</v>
      </c>
      <c r="E41" s="3">
        <v>0.86</v>
      </c>
      <c r="F41" s="3">
        <v>0.93</v>
      </c>
      <c r="G41" s="22"/>
      <c r="H41" s="28">
        <v>0.81888888888888889</v>
      </c>
      <c r="I41" s="3"/>
      <c r="J41" s="3">
        <f>15/15</f>
        <v>1</v>
      </c>
      <c r="K41" s="3">
        <v>1</v>
      </c>
      <c r="L41" s="3">
        <v>1</v>
      </c>
      <c r="M41" s="3">
        <f t="shared" si="2"/>
        <v>1</v>
      </c>
      <c r="N41" s="3"/>
      <c r="O41" s="3"/>
    </row>
    <row r="42" spans="1:15" x14ac:dyDescent="0.35">
      <c r="A42" s="27" t="s">
        <v>63</v>
      </c>
      <c r="B42" s="22">
        <v>1</v>
      </c>
      <c r="C42" s="3"/>
      <c r="D42" s="3">
        <v>0.8</v>
      </c>
      <c r="E42" s="3">
        <v>1</v>
      </c>
      <c r="F42" s="3">
        <v>0.93</v>
      </c>
      <c r="G42" s="22"/>
      <c r="H42" s="28">
        <v>0.91</v>
      </c>
      <c r="I42" s="3"/>
      <c r="J42" s="3">
        <f>13/15</f>
        <v>0.8666666666666667</v>
      </c>
      <c r="K42" s="3">
        <v>0.93</v>
      </c>
      <c r="L42" s="3">
        <v>0.93</v>
      </c>
      <c r="M42" s="3">
        <f t="shared" si="2"/>
        <v>0.90888888888888897</v>
      </c>
      <c r="N42" s="3">
        <v>1</v>
      </c>
      <c r="O42" s="3"/>
    </row>
    <row r="43" spans="1:15" ht="29" x14ac:dyDescent="0.35">
      <c r="A43" s="27" t="s">
        <v>61</v>
      </c>
      <c r="B43" s="22" t="s">
        <v>13</v>
      </c>
      <c r="C43" s="3"/>
      <c r="D43" s="3">
        <v>0.93333333333333335</v>
      </c>
      <c r="E43" s="3">
        <v>0.83</v>
      </c>
      <c r="F43" s="3">
        <v>0.93</v>
      </c>
      <c r="G43" s="22"/>
      <c r="H43" s="28">
        <v>0.89777777777777779</v>
      </c>
      <c r="I43" s="30">
        <v>1</v>
      </c>
      <c r="J43" s="3">
        <f>15/15</f>
        <v>1</v>
      </c>
      <c r="K43" s="3">
        <v>1</v>
      </c>
      <c r="L43" s="3">
        <v>1</v>
      </c>
      <c r="M43" s="3">
        <f t="shared" si="2"/>
        <v>1</v>
      </c>
      <c r="N43" s="3">
        <v>0.53</v>
      </c>
      <c r="O43" s="3"/>
    </row>
    <row r="44" spans="1:15" x14ac:dyDescent="0.35">
      <c r="A44" s="36" t="s">
        <v>127</v>
      </c>
      <c r="C44" s="14"/>
      <c r="D44" s="1"/>
      <c r="E44" s="1"/>
      <c r="F44" s="1"/>
      <c r="H44" s="14" t="s">
        <v>112</v>
      </c>
      <c r="I44" s="15"/>
      <c r="J44" s="15"/>
      <c r="K44" s="15"/>
      <c r="L44" s="15"/>
      <c r="M44" s="15" t="s">
        <v>112</v>
      </c>
      <c r="N44" s="15"/>
      <c r="O44" s="15"/>
    </row>
    <row r="45" spans="1:15" x14ac:dyDescent="0.35">
      <c r="A45" s="27" t="s">
        <v>71</v>
      </c>
      <c r="B45" s="22">
        <v>1</v>
      </c>
      <c r="C45" s="3">
        <v>1</v>
      </c>
      <c r="D45" s="3">
        <v>1</v>
      </c>
      <c r="E45" s="3">
        <v>0.87</v>
      </c>
      <c r="F45" s="3">
        <v>1</v>
      </c>
      <c r="G45" s="22"/>
      <c r="H45" s="28">
        <v>0.95666666666666667</v>
      </c>
      <c r="I45" s="3"/>
      <c r="J45" s="3">
        <f>13/15</f>
        <v>0.8666666666666667</v>
      </c>
      <c r="K45" s="3">
        <v>1</v>
      </c>
      <c r="L45" s="3">
        <v>0.8</v>
      </c>
      <c r="M45" s="3">
        <f t="shared" si="2"/>
        <v>0.88888888888888895</v>
      </c>
      <c r="N45" s="3">
        <v>1</v>
      </c>
      <c r="O45" s="3"/>
    </row>
    <row r="46" spans="1:15" x14ac:dyDescent="0.35">
      <c r="A46" s="27" t="s">
        <v>72</v>
      </c>
      <c r="B46" s="22">
        <v>1</v>
      </c>
      <c r="C46" s="3">
        <v>1</v>
      </c>
      <c r="D46" s="3">
        <v>1</v>
      </c>
      <c r="E46" s="3">
        <v>0.92</v>
      </c>
      <c r="F46" s="3">
        <v>0.93</v>
      </c>
      <c r="G46" s="22"/>
      <c r="H46" s="28">
        <v>0.95000000000000007</v>
      </c>
      <c r="I46" s="3"/>
      <c r="J46" s="3">
        <f>12/15</f>
        <v>0.8</v>
      </c>
      <c r="K46" s="3">
        <v>1</v>
      </c>
      <c r="L46" s="3">
        <v>0.71</v>
      </c>
      <c r="M46" s="3">
        <f t="shared" si="2"/>
        <v>0.83666666666666656</v>
      </c>
      <c r="N46" s="3">
        <v>0.6</v>
      </c>
      <c r="O46" s="3"/>
    </row>
    <row r="47" spans="1:15" x14ac:dyDescent="0.35">
      <c r="A47" s="27" t="s">
        <v>73</v>
      </c>
      <c r="B47" s="22">
        <v>1</v>
      </c>
      <c r="C47" s="3">
        <v>1</v>
      </c>
      <c r="D47" s="3">
        <v>1</v>
      </c>
      <c r="E47" s="3">
        <v>0.92</v>
      </c>
      <c r="F47" s="3">
        <v>1</v>
      </c>
      <c r="G47" s="22"/>
      <c r="H47" s="28">
        <v>0.97333333333333327</v>
      </c>
      <c r="I47" s="3"/>
      <c r="J47" s="3">
        <f>15/15</f>
        <v>1</v>
      </c>
      <c r="K47" s="3">
        <v>1</v>
      </c>
      <c r="L47" s="3">
        <v>1</v>
      </c>
      <c r="M47" s="3">
        <f t="shared" si="2"/>
        <v>1</v>
      </c>
      <c r="N47" s="3">
        <v>0.91</v>
      </c>
      <c r="O47" s="3"/>
    </row>
    <row r="48" spans="1:15" x14ac:dyDescent="0.35">
      <c r="A48" s="27" t="s">
        <v>74</v>
      </c>
      <c r="B48" s="22">
        <v>1</v>
      </c>
      <c r="C48" s="3">
        <v>1</v>
      </c>
      <c r="D48" s="3">
        <v>0.91666666666666663</v>
      </c>
      <c r="E48" s="3">
        <v>0.62</v>
      </c>
      <c r="F48" s="3">
        <v>0.73</v>
      </c>
      <c r="G48" s="22"/>
      <c r="H48" s="28">
        <v>0.75555555555555554</v>
      </c>
      <c r="I48" s="3"/>
      <c r="J48" s="3">
        <f>15/15</f>
        <v>1</v>
      </c>
      <c r="K48" s="3">
        <v>1</v>
      </c>
      <c r="L48" s="3">
        <v>1</v>
      </c>
      <c r="M48" s="3">
        <f t="shared" si="2"/>
        <v>1</v>
      </c>
      <c r="N48" s="3">
        <v>0.91</v>
      </c>
      <c r="O48" s="3"/>
    </row>
    <row r="49" spans="1:18" x14ac:dyDescent="0.35">
      <c r="A49" s="27" t="s">
        <v>75</v>
      </c>
      <c r="B49" s="22">
        <v>0.73</v>
      </c>
      <c r="C49" s="3">
        <v>1</v>
      </c>
      <c r="D49" s="3">
        <v>0.91666666666666663</v>
      </c>
      <c r="E49" s="3">
        <v>0.78</v>
      </c>
      <c r="F49" s="3">
        <v>0.87</v>
      </c>
      <c r="G49" s="22"/>
      <c r="H49" s="28">
        <v>0.85555555555555562</v>
      </c>
      <c r="I49" s="3"/>
      <c r="J49" s="3">
        <f>12/15</f>
        <v>0.8</v>
      </c>
      <c r="K49" s="3">
        <v>0.93</v>
      </c>
      <c r="L49" s="3">
        <v>0.6</v>
      </c>
      <c r="M49" s="3">
        <f t="shared" si="2"/>
        <v>0.77666666666666673</v>
      </c>
      <c r="N49" s="3">
        <v>0.73</v>
      </c>
      <c r="O49" s="3"/>
    </row>
    <row r="50" spans="1:18" x14ac:dyDescent="0.35">
      <c r="A50" s="27" t="s">
        <v>128</v>
      </c>
      <c r="B50" s="22" t="s">
        <v>13</v>
      </c>
      <c r="C50" s="3">
        <v>1</v>
      </c>
      <c r="D50" s="3">
        <v>1</v>
      </c>
      <c r="E50" s="3">
        <v>0.33</v>
      </c>
      <c r="F50" s="3">
        <v>0.75</v>
      </c>
      <c r="G50" s="22"/>
      <c r="H50" s="28">
        <v>0.69333333333333336</v>
      </c>
      <c r="I50" s="3"/>
      <c r="J50" s="3">
        <f>1/1</f>
        <v>1</v>
      </c>
      <c r="K50" s="3" t="s">
        <v>85</v>
      </c>
      <c r="L50" s="3">
        <v>1</v>
      </c>
      <c r="M50" s="3">
        <f t="shared" si="2"/>
        <v>1</v>
      </c>
      <c r="N50" s="3">
        <v>0</v>
      </c>
      <c r="O50" s="3"/>
    </row>
    <row r="51" spans="1:18" x14ac:dyDescent="0.35">
      <c r="A51" s="27" t="s">
        <v>131</v>
      </c>
      <c r="B51" s="37"/>
      <c r="C51" s="9"/>
      <c r="D51" s="9"/>
      <c r="E51" s="9"/>
      <c r="F51" s="9"/>
      <c r="G51" s="37"/>
      <c r="H51" s="9"/>
      <c r="I51" s="3"/>
      <c r="J51" s="3"/>
      <c r="K51" s="3"/>
      <c r="L51" s="3"/>
      <c r="M51" s="3"/>
      <c r="N51" s="3">
        <v>0.5</v>
      </c>
      <c r="O51" s="3"/>
    </row>
    <row r="52" spans="1:18" x14ac:dyDescent="0.35">
      <c r="A52" s="27" t="s">
        <v>129</v>
      </c>
      <c r="B52" s="37"/>
      <c r="C52" s="9"/>
      <c r="D52" s="9"/>
      <c r="E52" s="9"/>
      <c r="F52" s="9"/>
      <c r="G52" s="37"/>
      <c r="H52" s="9"/>
      <c r="I52" s="3"/>
      <c r="J52" s="3"/>
      <c r="K52" s="3"/>
      <c r="L52" s="3"/>
      <c r="M52" s="3"/>
      <c r="N52" s="3">
        <v>0.67</v>
      </c>
      <c r="O52" s="3"/>
    </row>
    <row r="53" spans="1:18" x14ac:dyDescent="0.35">
      <c r="A53" s="27" t="s">
        <v>130</v>
      </c>
      <c r="B53" s="37"/>
      <c r="C53" s="9"/>
      <c r="D53" s="9"/>
      <c r="E53" s="9"/>
      <c r="F53" s="9"/>
      <c r="G53" s="37"/>
      <c r="H53" s="9"/>
      <c r="I53" s="3"/>
      <c r="J53" s="3"/>
      <c r="K53" s="3"/>
      <c r="L53" s="3"/>
      <c r="M53" s="3"/>
      <c r="N53" s="3">
        <v>0.02</v>
      </c>
      <c r="O53" s="3"/>
    </row>
    <row r="54" spans="1:18" hidden="1" x14ac:dyDescent="0.35">
      <c r="A54" s="36" t="s">
        <v>132</v>
      </c>
      <c r="B54" s="21"/>
      <c r="D54" s="9"/>
      <c r="E54" s="9"/>
      <c r="F54" s="9"/>
      <c r="G54" s="21"/>
      <c r="I54" s="3"/>
      <c r="J54" s="30"/>
      <c r="K54" s="30"/>
      <c r="L54" s="30"/>
      <c r="M54" s="30"/>
      <c r="N54" s="30"/>
      <c r="O54" s="30"/>
    </row>
    <row r="55" spans="1:18" ht="29" hidden="1" x14ac:dyDescent="0.35">
      <c r="A55" s="27" t="s">
        <v>77</v>
      </c>
      <c r="B55" s="22"/>
      <c r="C55" s="3">
        <v>1</v>
      </c>
      <c r="D55" s="3">
        <v>1</v>
      </c>
      <c r="E55" s="3">
        <v>1</v>
      </c>
      <c r="F55" s="3">
        <v>0.87</v>
      </c>
      <c r="G55" s="22"/>
      <c r="H55" s="28">
        <v>0.95666666666666667</v>
      </c>
      <c r="I55" s="3"/>
      <c r="J55" s="3">
        <f>15/15</f>
        <v>1</v>
      </c>
      <c r="K55" s="3">
        <v>1</v>
      </c>
      <c r="L55" s="3">
        <v>1</v>
      </c>
      <c r="M55" s="3">
        <f t="shared" si="2"/>
        <v>1</v>
      </c>
      <c r="N55" s="3"/>
      <c r="O55" s="3"/>
    </row>
    <row r="56" spans="1:18" hidden="1" x14ac:dyDescent="0.35">
      <c r="A56" s="27" t="s">
        <v>78</v>
      </c>
      <c r="B56" s="22"/>
      <c r="C56" s="3" t="s">
        <v>13</v>
      </c>
      <c r="D56" s="3">
        <v>0.33333333333333331</v>
      </c>
      <c r="E56" s="3">
        <v>0.6</v>
      </c>
      <c r="F56" s="3">
        <v>0.85</v>
      </c>
      <c r="G56" s="22"/>
      <c r="H56" s="28">
        <v>0.59444444444444444</v>
      </c>
      <c r="I56" s="3"/>
      <c r="J56" s="3">
        <f>15/15</f>
        <v>1</v>
      </c>
      <c r="K56" s="3">
        <v>1</v>
      </c>
      <c r="L56" s="3">
        <v>1</v>
      </c>
      <c r="M56" s="3">
        <f t="shared" si="2"/>
        <v>1</v>
      </c>
      <c r="N56" s="3"/>
      <c r="O56" s="3"/>
    </row>
    <row r="57" spans="1:18" hidden="1" x14ac:dyDescent="0.35">
      <c r="A57" s="27" t="s">
        <v>80</v>
      </c>
      <c r="B57" s="22"/>
      <c r="C57" s="3" t="s">
        <v>13</v>
      </c>
      <c r="D57" s="3" t="s">
        <v>13</v>
      </c>
      <c r="E57" s="3" t="s">
        <v>85</v>
      </c>
      <c r="F57" s="3">
        <v>1</v>
      </c>
      <c r="G57" s="22"/>
      <c r="H57" s="28">
        <v>1</v>
      </c>
      <c r="I57" s="3"/>
      <c r="J57" s="3" t="s">
        <v>85</v>
      </c>
      <c r="K57" s="3" t="s">
        <v>85</v>
      </c>
      <c r="L57" s="3" t="s">
        <v>117</v>
      </c>
      <c r="M57" s="3" t="s">
        <v>112</v>
      </c>
      <c r="N57" s="3"/>
      <c r="O57" s="3"/>
    </row>
    <row r="58" spans="1:18" hidden="1" x14ac:dyDescent="0.35">
      <c r="A58" s="27" t="s">
        <v>81</v>
      </c>
      <c r="B58" s="22"/>
      <c r="C58" s="3" t="s">
        <v>13</v>
      </c>
      <c r="D58" s="3" t="s">
        <v>13</v>
      </c>
      <c r="E58" s="3" t="s">
        <v>85</v>
      </c>
      <c r="F58" s="3">
        <v>0</v>
      </c>
      <c r="G58" s="22"/>
      <c r="H58" s="28">
        <v>0</v>
      </c>
      <c r="I58" s="3"/>
      <c r="J58" s="3" t="s">
        <v>116</v>
      </c>
      <c r="K58" s="3" t="s">
        <v>85</v>
      </c>
      <c r="L58" s="3" t="s">
        <v>117</v>
      </c>
      <c r="M58" s="3" t="s">
        <v>112</v>
      </c>
      <c r="N58" s="3"/>
      <c r="O58" s="3"/>
    </row>
    <row r="59" spans="1:18" hidden="1" x14ac:dyDescent="0.35">
      <c r="A59" s="27" t="s">
        <v>83</v>
      </c>
      <c r="B59" s="22"/>
      <c r="C59" s="3">
        <v>1</v>
      </c>
      <c r="D59" s="3">
        <v>1</v>
      </c>
      <c r="E59" s="3">
        <v>1</v>
      </c>
      <c r="F59" s="3">
        <v>0.75</v>
      </c>
      <c r="G59" s="22"/>
      <c r="H59" s="28">
        <v>0.91666666666666663</v>
      </c>
      <c r="I59" s="30">
        <v>0.75</v>
      </c>
      <c r="J59" s="3">
        <f>4/4</f>
        <v>1</v>
      </c>
      <c r="K59" s="3">
        <v>0.8</v>
      </c>
      <c r="L59" s="3">
        <v>1</v>
      </c>
      <c r="M59" s="3">
        <f t="shared" si="2"/>
        <v>0.88749999999999996</v>
      </c>
      <c r="N59" s="3"/>
      <c r="O59" s="3"/>
    </row>
    <row r="60" spans="1:18" hidden="1" x14ac:dyDescent="0.35">
      <c r="A60" s="27" t="s">
        <v>92</v>
      </c>
      <c r="B60" s="22"/>
      <c r="C60" s="3"/>
      <c r="D60" s="3"/>
      <c r="E60" s="3"/>
      <c r="F60" s="18">
        <v>4</v>
      </c>
      <c r="G60" s="22"/>
      <c r="H60" s="29"/>
      <c r="I60" s="33">
        <v>0</v>
      </c>
      <c r="J60" s="18">
        <v>3</v>
      </c>
      <c r="K60" s="18">
        <v>1</v>
      </c>
      <c r="L60" s="18">
        <v>4</v>
      </c>
      <c r="M60" s="18">
        <f t="shared" si="2"/>
        <v>2</v>
      </c>
      <c r="N60" s="18"/>
      <c r="O60" s="18"/>
      <c r="P60" s="34"/>
      <c r="Q60" s="34"/>
      <c r="R60" s="34"/>
    </row>
    <row r="61" spans="1:18" ht="29" hidden="1" x14ac:dyDescent="0.35">
      <c r="A61" s="27" t="s">
        <v>107</v>
      </c>
      <c r="B61" s="22"/>
      <c r="C61" s="3">
        <v>1</v>
      </c>
      <c r="D61" s="3">
        <v>1</v>
      </c>
      <c r="E61" s="3" t="s">
        <v>85</v>
      </c>
      <c r="F61" s="3"/>
      <c r="G61" s="22"/>
      <c r="H61" s="28">
        <v>1</v>
      </c>
      <c r="I61" s="30" t="s">
        <v>85</v>
      </c>
      <c r="J61" s="3">
        <f>3/3</f>
        <v>1</v>
      </c>
      <c r="K61" s="3">
        <v>1</v>
      </c>
      <c r="L61" s="3">
        <v>1</v>
      </c>
      <c r="M61" s="3">
        <f t="shared" si="2"/>
        <v>1</v>
      </c>
      <c r="N61" s="3"/>
      <c r="O61" s="3"/>
    </row>
    <row r="62" spans="1:18" x14ac:dyDescent="0.35">
      <c r="A62" s="36" t="s">
        <v>159</v>
      </c>
      <c r="B62" s="9"/>
      <c r="C62" s="9"/>
      <c r="D62" s="9"/>
      <c r="E62" s="9"/>
      <c r="F62" s="9"/>
      <c r="G62" s="9"/>
      <c r="H62" s="9"/>
      <c r="I62" s="30"/>
      <c r="J62" s="3"/>
      <c r="K62" s="3"/>
      <c r="L62" s="3"/>
      <c r="M62" s="3"/>
      <c r="N62" s="3"/>
      <c r="O62" s="3"/>
    </row>
    <row r="63" spans="1:18" x14ac:dyDescent="0.35">
      <c r="A63" s="27" t="s">
        <v>156</v>
      </c>
      <c r="B63" s="9"/>
      <c r="C63" s="9"/>
      <c r="D63" s="9"/>
      <c r="E63" s="9"/>
      <c r="F63" s="9"/>
      <c r="G63" s="9"/>
      <c r="H63" s="9"/>
      <c r="I63" s="30"/>
      <c r="J63" s="3"/>
      <c r="K63" s="3"/>
      <c r="L63" s="3"/>
      <c r="M63" s="3"/>
      <c r="N63" s="3">
        <v>0.67</v>
      </c>
      <c r="O63" s="3"/>
    </row>
    <row r="64" spans="1:18" x14ac:dyDescent="0.35">
      <c r="A64" s="27" t="s">
        <v>157</v>
      </c>
      <c r="B64" s="9"/>
      <c r="C64" s="9"/>
      <c r="D64" s="9"/>
      <c r="E64" s="9"/>
      <c r="F64" s="9"/>
      <c r="G64" s="9"/>
      <c r="H64" s="9"/>
      <c r="I64" s="30"/>
      <c r="J64" s="3"/>
      <c r="K64" s="3"/>
      <c r="L64" s="3"/>
      <c r="M64" s="3"/>
      <c r="N64" s="3">
        <v>0.67</v>
      </c>
      <c r="O64" s="3"/>
    </row>
    <row r="65" spans="1:20" ht="29" x14ac:dyDescent="0.35">
      <c r="A65" s="27" t="s">
        <v>158</v>
      </c>
      <c r="B65" s="9"/>
      <c r="C65" s="9"/>
      <c r="D65" s="9"/>
      <c r="E65" s="9"/>
      <c r="F65" s="9"/>
      <c r="G65" s="9"/>
      <c r="H65" s="9"/>
      <c r="I65" s="30"/>
      <c r="J65" s="3"/>
      <c r="K65" s="3"/>
      <c r="L65" s="3"/>
      <c r="M65" s="3"/>
      <c r="N65" s="3">
        <v>0.43</v>
      </c>
      <c r="O65" s="3"/>
    </row>
    <row r="66" spans="1:20" x14ac:dyDescent="0.35">
      <c r="A66" s="36" t="s">
        <v>133</v>
      </c>
      <c r="C66" s="14"/>
      <c r="D66" s="1"/>
      <c r="E66" s="1"/>
      <c r="F66" s="1"/>
      <c r="H66" s="14"/>
      <c r="I66" s="30"/>
      <c r="J66" s="15"/>
      <c r="K66" s="15"/>
      <c r="L66" s="15"/>
      <c r="M66" s="15" t="s">
        <v>112</v>
      </c>
      <c r="N66" s="15"/>
      <c r="O66" s="15"/>
    </row>
    <row r="67" spans="1:20" ht="29" hidden="1" x14ac:dyDescent="0.35">
      <c r="A67" s="27" t="s">
        <v>79</v>
      </c>
      <c r="B67" s="24">
        <v>0</v>
      </c>
      <c r="C67" s="18">
        <v>0</v>
      </c>
      <c r="D67" s="18">
        <v>0</v>
      </c>
      <c r="E67" s="18">
        <v>0</v>
      </c>
      <c r="F67" s="18">
        <v>0</v>
      </c>
      <c r="G67" s="24"/>
      <c r="H67" s="29">
        <v>0</v>
      </c>
      <c r="I67" s="18">
        <v>0</v>
      </c>
      <c r="J67" s="18">
        <v>1</v>
      </c>
      <c r="K67" s="18">
        <v>2</v>
      </c>
      <c r="L67" s="18">
        <v>0</v>
      </c>
      <c r="M67" s="18">
        <f t="shared" si="2"/>
        <v>0.75</v>
      </c>
      <c r="N67" s="18"/>
      <c r="O67" s="18"/>
      <c r="P67" s="34"/>
      <c r="Q67" s="34"/>
      <c r="R67" s="34"/>
      <c r="S67" s="34"/>
      <c r="T67" s="34"/>
    </row>
    <row r="68" spans="1:20" ht="29" hidden="1" x14ac:dyDescent="0.35">
      <c r="A68" s="27" t="s">
        <v>54</v>
      </c>
      <c r="B68" s="22" t="s">
        <v>13</v>
      </c>
      <c r="C68" s="3" t="s">
        <v>13</v>
      </c>
      <c r="D68" s="3" t="s">
        <v>13</v>
      </c>
      <c r="E68" s="3" t="s">
        <v>85</v>
      </c>
      <c r="F68" s="3" t="s">
        <v>85</v>
      </c>
      <c r="G68" s="22"/>
      <c r="H68" s="28"/>
      <c r="I68" s="3"/>
      <c r="J68" s="3">
        <f>1/1</f>
        <v>1</v>
      </c>
      <c r="K68" s="3">
        <v>0.5</v>
      </c>
      <c r="L68" s="3" t="s">
        <v>117</v>
      </c>
      <c r="M68" s="3">
        <f t="shared" si="2"/>
        <v>0.75</v>
      </c>
      <c r="N68" s="3"/>
      <c r="O68" s="3"/>
    </row>
    <row r="69" spans="1:20" ht="43.5" x14ac:dyDescent="0.35">
      <c r="A69" s="27" t="s">
        <v>134</v>
      </c>
      <c r="B69" s="22"/>
      <c r="C69" s="3"/>
      <c r="D69" s="3"/>
      <c r="E69" s="3"/>
      <c r="F69" s="3"/>
      <c r="G69" s="22"/>
      <c r="H69" s="28"/>
      <c r="I69" s="3"/>
      <c r="J69" s="3"/>
      <c r="K69" s="3"/>
      <c r="L69" s="3"/>
      <c r="M69" s="3"/>
      <c r="N69" s="3">
        <f>0/1</f>
        <v>0</v>
      </c>
      <c r="O69" s="3"/>
    </row>
    <row r="70" spans="1:20" ht="29" x14ac:dyDescent="0.35">
      <c r="A70" s="27" t="s">
        <v>53</v>
      </c>
      <c r="B70" s="22" t="s">
        <v>13</v>
      </c>
      <c r="C70" s="3" t="s">
        <v>13</v>
      </c>
      <c r="D70" s="3" t="s">
        <v>13</v>
      </c>
      <c r="E70" s="3" t="s">
        <v>85</v>
      </c>
      <c r="F70" s="3" t="s">
        <v>85</v>
      </c>
      <c r="G70" s="22"/>
      <c r="H70" s="28"/>
      <c r="I70" s="3"/>
      <c r="J70" s="3" t="s">
        <v>85</v>
      </c>
      <c r="K70" s="3" t="s">
        <v>85</v>
      </c>
      <c r="L70" s="3" t="s">
        <v>117</v>
      </c>
      <c r="M70" s="3" t="s">
        <v>112</v>
      </c>
      <c r="N70" s="3" t="s">
        <v>85</v>
      </c>
      <c r="O70" s="3"/>
    </row>
    <row r="71" spans="1:20" ht="32.25" customHeight="1" x14ac:dyDescent="0.35">
      <c r="A71" s="27" t="s">
        <v>97</v>
      </c>
      <c r="B71" s="22"/>
      <c r="C71" s="3"/>
      <c r="D71" s="3"/>
      <c r="E71" s="3"/>
      <c r="F71" s="3"/>
      <c r="G71" s="22"/>
      <c r="H71" s="28"/>
      <c r="I71" s="3"/>
      <c r="J71" s="3">
        <f>1/1</f>
        <v>1</v>
      </c>
      <c r="K71" s="3" t="s">
        <v>85</v>
      </c>
      <c r="L71" s="3">
        <v>1</v>
      </c>
      <c r="M71" s="3">
        <f t="shared" si="2"/>
        <v>1</v>
      </c>
      <c r="N71" s="3" t="s">
        <v>85</v>
      </c>
      <c r="O71" s="3"/>
    </row>
    <row r="72" spans="1:20" ht="32.25" customHeight="1" x14ac:dyDescent="0.35">
      <c r="A72" s="27" t="s">
        <v>135</v>
      </c>
      <c r="B72" s="22"/>
      <c r="C72" s="3"/>
      <c r="D72" s="3"/>
      <c r="E72" s="3"/>
      <c r="F72" s="3"/>
      <c r="G72" s="22"/>
      <c r="H72" s="28"/>
      <c r="I72" s="3"/>
      <c r="J72" s="3"/>
      <c r="K72" s="3"/>
      <c r="L72" s="3"/>
      <c r="M72" s="3"/>
      <c r="N72" s="3">
        <v>0.93</v>
      </c>
      <c r="O72" s="3"/>
    </row>
    <row r="73" spans="1:20" ht="32.25" customHeight="1" x14ac:dyDescent="0.35">
      <c r="A73" s="27" t="s">
        <v>80</v>
      </c>
      <c r="B73" s="22"/>
      <c r="C73" s="3"/>
      <c r="D73" s="3"/>
      <c r="E73" s="3"/>
      <c r="F73" s="3"/>
      <c r="G73" s="22"/>
      <c r="H73" s="28"/>
      <c r="I73" s="3"/>
      <c r="J73" s="3"/>
      <c r="K73" s="3"/>
      <c r="L73" s="3"/>
      <c r="M73" s="3"/>
      <c r="N73" s="3" t="s">
        <v>85</v>
      </c>
      <c r="O73" s="3"/>
    </row>
    <row r="74" spans="1:20" ht="32.25" customHeight="1" x14ac:dyDescent="0.35">
      <c r="A74" s="27" t="s">
        <v>81</v>
      </c>
      <c r="B74" s="22"/>
      <c r="C74" s="3"/>
      <c r="D74" s="3"/>
      <c r="E74" s="3"/>
      <c r="F74" s="3"/>
      <c r="G74" s="22"/>
      <c r="H74" s="28"/>
      <c r="I74" s="3"/>
      <c r="J74" s="3"/>
      <c r="K74" s="3"/>
      <c r="L74" s="3"/>
      <c r="M74" s="3"/>
      <c r="N74" s="3" t="s">
        <v>85</v>
      </c>
      <c r="O74" s="3"/>
    </row>
    <row r="75" spans="1:20" x14ac:dyDescent="0.35">
      <c r="A75" s="36" t="s">
        <v>136</v>
      </c>
      <c r="B75" s="26"/>
      <c r="C75" s="3"/>
      <c r="D75" s="7"/>
      <c r="E75" s="7"/>
      <c r="F75" s="7"/>
      <c r="G75" s="26"/>
      <c r="H75" s="28"/>
      <c r="I75" s="15"/>
      <c r="J75" s="3"/>
      <c r="K75" s="3"/>
      <c r="L75" s="3"/>
      <c r="M75" s="3" t="s">
        <v>112</v>
      </c>
      <c r="N75" s="3"/>
      <c r="O75" s="3"/>
    </row>
    <row r="76" spans="1:20" x14ac:dyDescent="0.35">
      <c r="A76" s="27" t="s">
        <v>52</v>
      </c>
      <c r="B76" s="22">
        <v>1</v>
      </c>
      <c r="C76" s="3">
        <v>0.93</v>
      </c>
      <c r="D76" s="3">
        <v>0.93333333333333335</v>
      </c>
      <c r="E76" s="3">
        <v>1</v>
      </c>
      <c r="F76" s="3">
        <v>1</v>
      </c>
      <c r="G76" s="22"/>
      <c r="H76" s="28">
        <v>0.97777777777777786</v>
      </c>
      <c r="I76" s="30">
        <v>1</v>
      </c>
      <c r="J76" s="3">
        <f>14/15</f>
        <v>0.93333333333333335</v>
      </c>
      <c r="K76" s="3">
        <v>1</v>
      </c>
      <c r="L76" s="3">
        <v>1</v>
      </c>
      <c r="M76" s="3">
        <f t="shared" si="2"/>
        <v>0.98333333333333339</v>
      </c>
      <c r="N76" s="3">
        <v>0.93</v>
      </c>
      <c r="O76" s="3"/>
    </row>
    <row r="77" spans="1:20" ht="29" x14ac:dyDescent="0.35">
      <c r="A77" s="27" t="s">
        <v>51</v>
      </c>
      <c r="B77" s="22">
        <v>1</v>
      </c>
      <c r="C77" s="3">
        <v>0.93</v>
      </c>
      <c r="D77" s="3">
        <v>0.93333333333333335</v>
      </c>
      <c r="E77" s="3">
        <v>1</v>
      </c>
      <c r="F77" s="3">
        <v>0.87</v>
      </c>
      <c r="G77" s="22"/>
      <c r="H77" s="28">
        <v>0.93444444444444441</v>
      </c>
      <c r="I77" s="30">
        <v>1</v>
      </c>
      <c r="J77" s="3">
        <f>15/15</f>
        <v>1</v>
      </c>
      <c r="K77" s="3">
        <v>1</v>
      </c>
      <c r="L77" s="3">
        <v>1</v>
      </c>
      <c r="M77" s="3">
        <f t="shared" si="2"/>
        <v>1</v>
      </c>
      <c r="N77" s="3">
        <v>0.67</v>
      </c>
      <c r="O77" s="3"/>
    </row>
    <row r="78" spans="1:20" ht="29" x14ac:dyDescent="0.35">
      <c r="A78" s="27" t="s">
        <v>50</v>
      </c>
      <c r="B78" s="22">
        <v>0.86</v>
      </c>
      <c r="C78" s="3">
        <v>1</v>
      </c>
      <c r="D78" s="3">
        <v>0.93333333333333335</v>
      </c>
      <c r="E78" s="3">
        <v>1</v>
      </c>
      <c r="F78" s="3">
        <v>0.93</v>
      </c>
      <c r="G78" s="22"/>
      <c r="H78" s="28">
        <v>0.95444444444444443</v>
      </c>
      <c r="I78" s="30">
        <v>1</v>
      </c>
      <c r="J78" s="3">
        <f t="shared" ref="J78:J79" si="4">15/15</f>
        <v>1</v>
      </c>
      <c r="K78" s="3">
        <v>1</v>
      </c>
      <c r="L78" s="3">
        <v>1</v>
      </c>
      <c r="M78" s="3">
        <f t="shared" si="2"/>
        <v>1</v>
      </c>
      <c r="N78" s="3">
        <v>0.6</v>
      </c>
      <c r="O78" s="3"/>
    </row>
    <row r="79" spans="1:20" ht="29" x14ac:dyDescent="0.35">
      <c r="A79" s="27" t="s">
        <v>49</v>
      </c>
      <c r="B79" s="22">
        <v>1</v>
      </c>
      <c r="C79" s="3">
        <v>0.93</v>
      </c>
      <c r="D79" s="3">
        <v>0.93333333333333335</v>
      </c>
      <c r="E79" s="3">
        <v>1</v>
      </c>
      <c r="F79" s="3">
        <v>0.87</v>
      </c>
      <c r="G79" s="22"/>
      <c r="H79" s="28">
        <v>0.93444444444444441</v>
      </c>
      <c r="I79" s="30">
        <v>1</v>
      </c>
      <c r="J79" s="3">
        <f t="shared" si="4"/>
        <v>1</v>
      </c>
      <c r="K79" s="3">
        <v>1</v>
      </c>
      <c r="L79" s="3">
        <v>1</v>
      </c>
      <c r="M79" s="3">
        <f t="shared" si="2"/>
        <v>1</v>
      </c>
      <c r="N79" s="3">
        <v>0.67</v>
      </c>
      <c r="O79" s="3"/>
    </row>
    <row r="80" spans="1:20" ht="29" x14ac:dyDescent="0.35">
      <c r="A80" s="27" t="s">
        <v>48</v>
      </c>
      <c r="B80" s="22">
        <v>1</v>
      </c>
      <c r="C80" s="3">
        <v>0.93</v>
      </c>
      <c r="D80" s="3">
        <v>0.93333333333333335</v>
      </c>
      <c r="E80" s="3">
        <v>1</v>
      </c>
      <c r="F80" s="3">
        <v>0.73</v>
      </c>
      <c r="G80" s="22"/>
      <c r="H80" s="28">
        <v>0.88777777777777767</v>
      </c>
      <c r="I80" s="30">
        <v>1</v>
      </c>
      <c r="J80" s="3">
        <f>14/15</f>
        <v>0.93333333333333335</v>
      </c>
      <c r="K80" s="3">
        <v>1</v>
      </c>
      <c r="L80" s="3">
        <v>1</v>
      </c>
      <c r="M80" s="3">
        <f t="shared" si="2"/>
        <v>0.98333333333333339</v>
      </c>
      <c r="N80" s="3">
        <v>0.73</v>
      </c>
      <c r="O80" s="3"/>
    </row>
    <row r="81" spans="1:19" x14ac:dyDescent="0.35">
      <c r="A81" s="27" t="s">
        <v>47</v>
      </c>
      <c r="B81" s="22">
        <v>1</v>
      </c>
      <c r="C81" s="3">
        <v>1</v>
      </c>
      <c r="D81" s="3">
        <v>0.93333333333333335</v>
      </c>
      <c r="E81" s="3">
        <v>1</v>
      </c>
      <c r="F81" s="3">
        <v>0.93</v>
      </c>
      <c r="G81" s="22"/>
      <c r="H81" s="28">
        <v>0.95444444444444443</v>
      </c>
      <c r="I81" s="30">
        <v>1</v>
      </c>
      <c r="J81" s="3">
        <f>14/15</f>
        <v>0.93333333333333335</v>
      </c>
      <c r="K81" s="3">
        <v>1</v>
      </c>
      <c r="L81" s="3">
        <v>1</v>
      </c>
      <c r="M81" s="3">
        <f t="shared" si="2"/>
        <v>0.98333333333333339</v>
      </c>
      <c r="N81" s="3">
        <v>0.67</v>
      </c>
      <c r="O81" s="3"/>
    </row>
    <row r="82" spans="1:19" hidden="1" x14ac:dyDescent="0.35">
      <c r="A82" s="36" t="s">
        <v>109</v>
      </c>
      <c r="C82" s="3"/>
      <c r="D82" s="1"/>
      <c r="E82" s="1"/>
      <c r="F82" s="1"/>
      <c r="H82" s="28"/>
      <c r="I82" s="15"/>
      <c r="J82" s="3"/>
      <c r="K82" s="3"/>
      <c r="L82" s="3"/>
      <c r="M82" s="3" t="s">
        <v>112</v>
      </c>
      <c r="N82" s="3"/>
      <c r="O82" s="3"/>
    </row>
    <row r="83" spans="1:19" ht="43.5" hidden="1" x14ac:dyDescent="0.35">
      <c r="A83" s="27" t="s">
        <v>46</v>
      </c>
      <c r="B83" s="22">
        <v>1</v>
      </c>
      <c r="C83" s="3" t="s">
        <v>13</v>
      </c>
      <c r="D83" s="3" t="s">
        <v>13</v>
      </c>
      <c r="E83" s="3">
        <v>1</v>
      </c>
      <c r="F83" s="3">
        <v>1</v>
      </c>
      <c r="G83" s="22"/>
      <c r="H83" s="28">
        <v>1</v>
      </c>
      <c r="I83" s="3"/>
      <c r="J83" s="3">
        <f>1/1</f>
        <v>1</v>
      </c>
      <c r="K83" s="3" t="s">
        <v>85</v>
      </c>
      <c r="L83" s="3">
        <v>1</v>
      </c>
      <c r="M83" s="3">
        <f t="shared" si="2"/>
        <v>1</v>
      </c>
      <c r="N83" s="3"/>
      <c r="O83" s="3"/>
    </row>
    <row r="84" spans="1:19" ht="29" hidden="1" x14ac:dyDescent="0.35">
      <c r="A84" s="27" t="s">
        <v>45</v>
      </c>
      <c r="B84" s="22">
        <v>1</v>
      </c>
      <c r="C84" s="3" t="s">
        <v>13</v>
      </c>
      <c r="D84" s="3" t="s">
        <v>13</v>
      </c>
      <c r="E84" s="3">
        <v>1</v>
      </c>
      <c r="F84" s="3">
        <v>1</v>
      </c>
      <c r="G84" s="22"/>
      <c r="H84" s="28">
        <v>1</v>
      </c>
      <c r="I84" s="3"/>
      <c r="J84" s="3">
        <f t="shared" ref="J84:J86" si="5">1/1</f>
        <v>1</v>
      </c>
      <c r="K84" s="3" t="s">
        <v>116</v>
      </c>
      <c r="L84" s="3">
        <v>1</v>
      </c>
      <c r="M84" s="3">
        <f t="shared" si="2"/>
        <v>1</v>
      </c>
      <c r="N84" s="3"/>
      <c r="O84" s="3"/>
    </row>
    <row r="85" spans="1:19" ht="29" hidden="1" x14ac:dyDescent="0.35">
      <c r="A85" s="27" t="s">
        <v>110</v>
      </c>
      <c r="B85" s="22">
        <v>1</v>
      </c>
      <c r="C85" s="3" t="s">
        <v>13</v>
      </c>
      <c r="D85" s="3" t="s">
        <v>13</v>
      </c>
      <c r="E85" s="3">
        <v>1</v>
      </c>
      <c r="F85" s="3">
        <v>1</v>
      </c>
      <c r="G85" s="22"/>
      <c r="H85" s="28">
        <v>1</v>
      </c>
      <c r="I85" s="3"/>
      <c r="J85" s="3">
        <f t="shared" si="5"/>
        <v>1</v>
      </c>
      <c r="K85" s="3" t="s">
        <v>85</v>
      </c>
      <c r="L85" s="3">
        <v>1</v>
      </c>
      <c r="M85" s="3">
        <f t="shared" si="2"/>
        <v>1</v>
      </c>
      <c r="N85" s="3"/>
      <c r="O85" s="3"/>
    </row>
    <row r="86" spans="1:19" ht="29" hidden="1" x14ac:dyDescent="0.35">
      <c r="A86" s="27" t="s">
        <v>43</v>
      </c>
      <c r="B86" s="22">
        <v>1</v>
      </c>
      <c r="C86" s="3" t="s">
        <v>13</v>
      </c>
      <c r="D86" s="3" t="s">
        <v>13</v>
      </c>
      <c r="E86" s="3">
        <v>1</v>
      </c>
      <c r="F86" s="3">
        <v>1</v>
      </c>
      <c r="G86" s="22"/>
      <c r="H86" s="28">
        <v>1</v>
      </c>
      <c r="I86" s="3"/>
      <c r="J86" s="3">
        <f t="shared" si="5"/>
        <v>1</v>
      </c>
      <c r="K86" s="3" t="s">
        <v>85</v>
      </c>
      <c r="L86" s="3">
        <v>1</v>
      </c>
      <c r="M86" s="3">
        <f t="shared" si="2"/>
        <v>1</v>
      </c>
      <c r="N86" s="3"/>
      <c r="O86" s="3"/>
    </row>
    <row r="87" spans="1:19" ht="34.5" customHeight="1" x14ac:dyDescent="0.35">
      <c r="A87" s="36" t="s">
        <v>137</v>
      </c>
      <c r="C87" s="3"/>
      <c r="D87" s="4"/>
      <c r="E87" s="4"/>
      <c r="F87" s="4"/>
      <c r="H87" s="28" t="s">
        <v>112</v>
      </c>
      <c r="I87" s="13"/>
      <c r="J87" s="3"/>
      <c r="K87" s="3"/>
      <c r="L87" s="3"/>
      <c r="M87" s="3" t="s">
        <v>112</v>
      </c>
      <c r="N87" s="3"/>
      <c r="O87" s="3"/>
    </row>
    <row r="88" spans="1:19" ht="29" x14ac:dyDescent="0.35">
      <c r="A88" s="27" t="s">
        <v>104</v>
      </c>
      <c r="B88" s="22"/>
      <c r="C88" s="3">
        <v>1</v>
      </c>
      <c r="D88" s="13">
        <v>0.8666666666666667</v>
      </c>
      <c r="E88" s="3">
        <v>0.47</v>
      </c>
      <c r="F88" s="3">
        <v>0.93</v>
      </c>
      <c r="G88" s="22"/>
      <c r="H88" s="28">
        <v>0.75555555555555554</v>
      </c>
      <c r="I88" s="30">
        <v>0.8</v>
      </c>
      <c r="J88" s="3">
        <f>1/1</f>
        <v>1</v>
      </c>
      <c r="K88" s="3">
        <v>0.87</v>
      </c>
      <c r="L88" s="3">
        <v>0.87</v>
      </c>
      <c r="M88" s="3">
        <f t="shared" si="2"/>
        <v>0.88500000000000001</v>
      </c>
      <c r="N88" s="3">
        <v>1</v>
      </c>
      <c r="O88" s="3"/>
    </row>
    <row r="89" spans="1:19" ht="29" x14ac:dyDescent="0.35">
      <c r="A89" s="27" t="s">
        <v>138</v>
      </c>
      <c r="B89" s="22"/>
      <c r="C89" s="3"/>
      <c r="D89" s="4" t="s">
        <v>13</v>
      </c>
      <c r="E89" s="3">
        <v>1</v>
      </c>
      <c r="F89" s="3">
        <v>1</v>
      </c>
      <c r="G89" s="22"/>
      <c r="H89" s="28">
        <v>1</v>
      </c>
      <c r="I89" s="30">
        <v>1</v>
      </c>
      <c r="J89" s="3">
        <f>2/2</f>
        <v>1</v>
      </c>
      <c r="K89" s="3">
        <v>1</v>
      </c>
      <c r="L89" s="3" t="s">
        <v>117</v>
      </c>
      <c r="M89" s="3">
        <f t="shared" si="2"/>
        <v>1</v>
      </c>
      <c r="N89" s="3">
        <v>0.5</v>
      </c>
      <c r="O89" s="3"/>
    </row>
    <row r="90" spans="1:19" ht="29" x14ac:dyDescent="0.35">
      <c r="A90" s="27" t="s">
        <v>105</v>
      </c>
      <c r="B90" s="22"/>
      <c r="C90" s="3">
        <v>1</v>
      </c>
      <c r="D90" s="3">
        <v>0.93333333333333335</v>
      </c>
      <c r="E90" s="3">
        <v>1</v>
      </c>
      <c r="F90" s="3">
        <v>1</v>
      </c>
      <c r="G90" s="22"/>
      <c r="H90" s="28">
        <v>0.97777777777777786</v>
      </c>
      <c r="I90" s="30">
        <v>1</v>
      </c>
      <c r="J90" s="3">
        <f>15/15</f>
        <v>1</v>
      </c>
      <c r="K90" s="3">
        <v>0.93</v>
      </c>
      <c r="L90" s="3">
        <v>1</v>
      </c>
      <c r="M90" s="3">
        <f t="shared" si="2"/>
        <v>0.98250000000000004</v>
      </c>
      <c r="N90" s="3">
        <v>1</v>
      </c>
      <c r="O90" s="3"/>
    </row>
    <row r="91" spans="1:19" x14ac:dyDescent="0.35">
      <c r="A91" s="27" t="s">
        <v>139</v>
      </c>
      <c r="B91" s="22"/>
      <c r="C91" s="3"/>
      <c r="D91" s="3"/>
      <c r="E91" s="3"/>
      <c r="F91" s="18">
        <v>0</v>
      </c>
      <c r="G91" s="22"/>
      <c r="H91" s="29"/>
      <c r="I91" s="33" t="s">
        <v>112</v>
      </c>
      <c r="J91" s="18">
        <f>1/1</f>
        <v>1</v>
      </c>
      <c r="K91" s="18">
        <v>1</v>
      </c>
      <c r="L91" s="18">
        <v>1</v>
      </c>
      <c r="M91" s="18">
        <f t="shared" si="2"/>
        <v>1</v>
      </c>
      <c r="N91" s="18">
        <v>0</v>
      </c>
      <c r="O91" s="18"/>
      <c r="P91" s="34"/>
      <c r="Q91" s="34"/>
      <c r="R91" s="34"/>
      <c r="S91" s="34"/>
    </row>
    <row r="92" spans="1:19" ht="29" x14ac:dyDescent="0.35">
      <c r="A92" s="27" t="s">
        <v>102</v>
      </c>
      <c r="B92" s="22"/>
      <c r="C92" s="3"/>
      <c r="D92" s="3"/>
      <c r="E92" s="3"/>
      <c r="F92" s="18" t="s">
        <v>85</v>
      </c>
      <c r="G92" s="22"/>
      <c r="H92" s="28"/>
      <c r="I92" s="30">
        <v>1</v>
      </c>
      <c r="J92" s="3">
        <f>1/1</f>
        <v>1</v>
      </c>
      <c r="K92" s="3">
        <v>1</v>
      </c>
      <c r="L92" s="3">
        <v>1</v>
      </c>
      <c r="M92" s="3">
        <f t="shared" si="2"/>
        <v>1</v>
      </c>
      <c r="N92" s="3" t="s">
        <v>85</v>
      </c>
      <c r="O92" s="3"/>
    </row>
    <row r="93" spans="1:19" x14ac:dyDescent="0.35">
      <c r="A93" s="27" t="s">
        <v>65</v>
      </c>
      <c r="B93" s="22"/>
      <c r="C93" s="3"/>
      <c r="D93" s="3"/>
      <c r="E93" s="3"/>
      <c r="F93" s="3" t="s">
        <v>106</v>
      </c>
      <c r="G93" s="22"/>
      <c r="H93" s="28"/>
      <c r="I93" s="30">
        <v>0</v>
      </c>
      <c r="J93" s="3">
        <f>1/1</f>
        <v>1</v>
      </c>
      <c r="K93" s="3">
        <v>0</v>
      </c>
      <c r="L93" s="3">
        <v>1</v>
      </c>
      <c r="M93" s="3">
        <f t="shared" si="2"/>
        <v>0.5</v>
      </c>
      <c r="N93" s="3" t="s">
        <v>85</v>
      </c>
      <c r="O93" s="3"/>
    </row>
    <row r="94" spans="1:19" x14ac:dyDescent="0.35">
      <c r="A94" s="27" t="s">
        <v>140</v>
      </c>
      <c r="B94" s="3">
        <v>0.88</v>
      </c>
      <c r="C94" s="3">
        <v>0.89479166666666676</v>
      </c>
      <c r="D94" s="13">
        <v>0.84841269841269795</v>
      </c>
      <c r="E94" s="13">
        <v>0.87254545454545462</v>
      </c>
      <c r="F94" s="13">
        <v>0.87437500000000001</v>
      </c>
      <c r="G94" s="3"/>
      <c r="H94" s="28"/>
      <c r="I94" s="13">
        <v>0.82</v>
      </c>
      <c r="J94" s="3">
        <v>0.96</v>
      </c>
      <c r="K94" s="3">
        <f>AVERAGE(K8:K93)</f>
        <v>0.95979166666666649</v>
      </c>
      <c r="L94" s="3">
        <f t="shared" ref="L94:N94" si="6">AVERAGE(L8:L93)</f>
        <v>0.99423529411764699</v>
      </c>
      <c r="M94" s="3">
        <f t="shared" si="6"/>
        <v>0.94867878787878779</v>
      </c>
      <c r="N94" s="3">
        <f t="shared" si="6"/>
        <v>0.74458333333333371</v>
      </c>
      <c r="O94" s="3"/>
    </row>
    <row r="95" spans="1:19" x14ac:dyDescent="0.35">
      <c r="B95" s="5"/>
      <c r="C95" s="11"/>
      <c r="D95" s="5"/>
      <c r="E95" s="5"/>
      <c r="G95" s="5"/>
      <c r="H95" s="11"/>
      <c r="I95" s="11"/>
      <c r="J95" s="11"/>
      <c r="K95" s="11"/>
      <c r="L95" s="11"/>
      <c r="M95" s="11"/>
      <c r="N95" s="11"/>
      <c r="O95" s="11"/>
    </row>
    <row r="96" spans="1:19" ht="29" x14ac:dyDescent="0.35">
      <c r="A96" s="27" t="s">
        <v>108</v>
      </c>
      <c r="C96" s="11"/>
      <c r="D96" s="5"/>
      <c r="E96" s="5"/>
      <c r="H96" s="11"/>
      <c r="I96" s="11"/>
      <c r="J96" s="11"/>
      <c r="K96" s="11"/>
      <c r="L96" s="11"/>
      <c r="M96" s="11"/>
      <c r="N96" s="11"/>
      <c r="O96" s="11"/>
    </row>
    <row r="97" spans="2:15" x14ac:dyDescent="0.35">
      <c r="B97" s="5"/>
      <c r="C97" s="11"/>
      <c r="D97" s="5"/>
      <c r="E97" s="5"/>
      <c r="G97" s="5"/>
      <c r="H97" s="11"/>
      <c r="I97" s="11"/>
      <c r="J97" s="11"/>
      <c r="K97" s="11"/>
      <c r="L97" s="11"/>
      <c r="M97" s="11"/>
      <c r="N97" s="11"/>
      <c r="O97" s="11"/>
    </row>
  </sheetData>
  <conditionalFormatting sqref="B76:E81 C66:E66 B45:E53 B41:E43 B39:E39 B17:E37 C16:E16 H16:I16 G41:I43 G39:I39 G45:I53 H66:I66 D54:E54 I54 B54 G54 C44:E44 H44:I44 C38:E38 C40:E40 H38:I38 H40:I40 B68:E74 G68:I74 G76:I81 B83:E86 G83:I86 C87:E87 H87:I87 C82:E82 H82:I82 C75:E75 H75:I75 B8:E15 G8:I15 B55:E65 G55:I59 B88:E94 G88:I90 F94 G17:I37 G92:I94 G91:H91 G61:I65 G60:H60">
    <cfRule type="iconSet" priority="44">
      <iconSet>
        <cfvo type="percent" val="0"/>
        <cfvo type="percent" val="80"/>
        <cfvo type="percent" val="90"/>
      </iconSet>
    </cfRule>
  </conditionalFormatting>
  <conditionalFormatting sqref="F92:F93 F68:F90 F8:F59 F61:F66">
    <cfRule type="iconSet" priority="41">
      <iconSet>
        <cfvo type="percent" val="0"/>
        <cfvo type="percent" val="80"/>
        <cfvo type="percent" val="90"/>
      </iconSet>
    </cfRule>
  </conditionalFormatting>
  <conditionalFormatting sqref="J95:J1048576 J5:J7 K8:K43">
    <cfRule type="iconSet" priority="55">
      <iconSet>
        <cfvo type="percent" val="0"/>
        <cfvo type="percent" val="80"/>
        <cfvo type="percent" val="90"/>
      </iconSet>
    </cfRule>
  </conditionalFormatting>
  <conditionalFormatting sqref="J68:K90 J8:J43 J44:K53 J55:K59 J61:K66 J92:K94 L88 L94:N94">
    <cfRule type="iconSet" priority="40">
      <iconSet>
        <cfvo type="percent" val="0"/>
        <cfvo type="percent" val="80"/>
        <cfvo type="percent" val="90"/>
      </iconSet>
    </cfRule>
  </conditionalFormatting>
  <conditionalFormatting sqref="L8:L43">
    <cfRule type="iconSet" priority="31">
      <iconSet>
        <cfvo type="percent" val="0"/>
        <cfvo type="percent" val="80"/>
        <cfvo type="percent" val="90"/>
      </iconSet>
    </cfRule>
  </conditionalFormatting>
  <conditionalFormatting sqref="L45">
    <cfRule type="iconSet" priority="18">
      <iconSet>
        <cfvo type="percent" val="0"/>
        <cfvo type="percent" val="80"/>
        <cfvo type="percent" val="90"/>
      </iconSet>
    </cfRule>
  </conditionalFormatting>
  <conditionalFormatting sqref="L68:L87 L44 L55:L59 L61:L66 L92:L93 L46:L53 L89:L90">
    <cfRule type="iconSet" priority="30">
      <iconSet>
        <cfvo type="percent" val="0"/>
        <cfvo type="percent" val="80"/>
        <cfvo type="percent" val="90"/>
      </iconSet>
    </cfRule>
  </conditionalFormatting>
  <conditionalFormatting sqref="M8:M43">
    <cfRule type="iconSet" priority="16">
      <iconSet>
        <cfvo type="percent" val="0"/>
        <cfvo type="percent" val="80"/>
        <cfvo type="percent" val="90"/>
      </iconSet>
    </cfRule>
  </conditionalFormatting>
  <conditionalFormatting sqref="M45">
    <cfRule type="iconSet" priority="14">
      <iconSet>
        <cfvo type="percent" val="0"/>
        <cfvo type="percent" val="80"/>
        <cfvo type="percent" val="90"/>
      </iconSet>
    </cfRule>
  </conditionalFormatting>
  <conditionalFormatting sqref="M46">
    <cfRule type="iconSet" priority="13">
      <iconSet>
        <cfvo type="percent" val="0"/>
        <cfvo type="percent" val="80"/>
        <cfvo type="percent" val="90"/>
      </iconSet>
    </cfRule>
  </conditionalFormatting>
  <conditionalFormatting sqref="M68:M87 M44 M55:M59 M61:M66 M92:M93 M47:M53 M89:M90">
    <cfRule type="iconSet" priority="15">
      <iconSet>
        <cfvo type="percent" val="0"/>
        <cfvo type="percent" val="80"/>
        <cfvo type="percent" val="90"/>
      </iconSet>
    </cfRule>
  </conditionalFormatting>
  <conditionalFormatting sqref="M88">
    <cfRule type="iconSet" priority="17">
      <iconSet>
        <cfvo type="percent" val="0"/>
        <cfvo type="percent" val="80"/>
        <cfvo type="percent" val="90"/>
      </iconSet>
    </cfRule>
  </conditionalFormatting>
  <conditionalFormatting sqref="N8:N43">
    <cfRule type="iconSet" priority="10">
      <iconSet>
        <cfvo type="percent" val="0"/>
        <cfvo type="percent" val="80"/>
        <cfvo type="percent" val="90"/>
      </iconSet>
    </cfRule>
  </conditionalFormatting>
  <conditionalFormatting sqref="N45">
    <cfRule type="iconSet" priority="8">
      <iconSet>
        <cfvo type="percent" val="0"/>
        <cfvo type="percent" val="80"/>
        <cfvo type="percent" val="90"/>
      </iconSet>
    </cfRule>
  </conditionalFormatting>
  <conditionalFormatting sqref="N46">
    <cfRule type="iconSet" priority="7">
      <iconSet>
        <cfvo type="percent" val="0"/>
        <cfvo type="percent" val="80"/>
        <cfvo type="percent" val="90"/>
      </iconSet>
    </cfRule>
  </conditionalFormatting>
  <conditionalFormatting sqref="N68:N87 N44 N55:N59 N61:N66 N92:N93 N47:N53 N89:N90">
    <cfRule type="iconSet" priority="9">
      <iconSet>
        <cfvo type="percent" val="0"/>
        <cfvo type="percent" val="80"/>
        <cfvo type="percent" val="90"/>
      </iconSet>
    </cfRule>
  </conditionalFormatting>
  <conditionalFormatting sqref="N88">
    <cfRule type="iconSet" priority="11">
      <iconSet>
        <cfvo type="percent" val="0"/>
        <cfvo type="percent" val="80"/>
        <cfvo type="percent" val="90"/>
      </iconSet>
    </cfRule>
  </conditionalFormatting>
  <conditionalFormatting sqref="O8:O43">
    <cfRule type="iconSet" priority="4">
      <iconSet>
        <cfvo type="percent" val="0"/>
        <cfvo type="percent" val="80"/>
        <cfvo type="percent" val="90"/>
      </iconSet>
    </cfRule>
  </conditionalFormatting>
  <conditionalFormatting sqref="O45">
    <cfRule type="iconSet" priority="2">
      <iconSet>
        <cfvo type="percent" val="0"/>
        <cfvo type="percent" val="80"/>
        <cfvo type="percent" val="90"/>
      </iconSet>
    </cfRule>
  </conditionalFormatting>
  <conditionalFormatting sqref="O46">
    <cfRule type="iconSet" priority="1">
      <iconSet>
        <cfvo type="percent" val="0"/>
        <cfvo type="percent" val="80"/>
        <cfvo type="percent" val="90"/>
      </iconSet>
    </cfRule>
  </conditionalFormatting>
  <conditionalFormatting sqref="O68:O87 O44 O55:O59 O61:O66 O92:O93 O47:O53 O89:O90">
    <cfRule type="iconSet" priority="3">
      <iconSet>
        <cfvo type="percent" val="0"/>
        <cfvo type="percent" val="80"/>
        <cfvo type="percent" val="90"/>
      </iconSet>
    </cfRule>
  </conditionalFormatting>
  <conditionalFormatting sqref="O88">
    <cfRule type="iconSet" priority="5">
      <iconSet>
        <cfvo type="percent" val="0"/>
        <cfvo type="percent" val="80"/>
        <cfvo type="percent" val="90"/>
      </iconSet>
    </cfRule>
  </conditionalFormatting>
  <conditionalFormatting sqref="O94">
    <cfRule type="iconSet" priority="6">
      <iconSet>
        <cfvo type="percent" val="0"/>
        <cfvo type="percent" val="80"/>
        <cfvo type="percent" val="90"/>
      </iconSet>
    </cfRule>
  </conditionalFormatting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79298-1FD5-4DCE-BD07-898F066D205D}">
  <sheetPr>
    <tabColor rgb="FFFF0000"/>
  </sheetPr>
  <dimension ref="A1:AB92"/>
  <sheetViews>
    <sheetView workbookViewId="0">
      <pane xSplit="1" ySplit="5" topLeftCell="W6" activePane="bottomRight" state="frozen"/>
      <selection pane="topRight" activeCell="B1" sqref="B1"/>
      <selection pane="bottomLeft" activeCell="A6" sqref="A6"/>
      <selection pane="bottomRight" sqref="A1:XFD1048576"/>
    </sheetView>
  </sheetViews>
  <sheetFormatPr defaultRowHeight="14.5" x14ac:dyDescent="0.35"/>
  <cols>
    <col min="1" max="1" width="53" style="27" customWidth="1"/>
    <col min="2" max="2" width="15.26953125" customWidth="1"/>
    <col min="3" max="3" width="15.26953125" style="16" customWidth="1"/>
    <col min="4" max="5" width="15.26953125" customWidth="1"/>
    <col min="6" max="6" width="15.453125" customWidth="1"/>
    <col min="7" max="7" width="15.26953125" customWidth="1"/>
    <col min="8" max="28" width="15.26953125" style="16" customWidth="1"/>
  </cols>
  <sheetData>
    <row r="1" spans="1:28" x14ac:dyDescent="0.35">
      <c r="I1"/>
      <c r="O1" s="16" t="s">
        <v>0</v>
      </c>
    </row>
    <row r="2" spans="1:28" x14ac:dyDescent="0.35">
      <c r="I2"/>
      <c r="O2" s="16" t="s">
        <v>1</v>
      </c>
    </row>
    <row r="3" spans="1:28" ht="15.5" x14ac:dyDescent="0.35">
      <c r="G3" s="5"/>
      <c r="H3" s="11"/>
      <c r="I3" s="5"/>
      <c r="J3" s="11"/>
      <c r="K3" s="5"/>
      <c r="L3" s="5"/>
      <c r="M3" s="2" t="s">
        <v>19</v>
      </c>
      <c r="N3" s="2"/>
      <c r="O3" s="2"/>
      <c r="P3" s="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ht="15.5" x14ac:dyDescent="0.35">
      <c r="G4" s="2"/>
      <c r="H4" s="12"/>
      <c r="J4" s="12"/>
      <c r="K4" s="5"/>
      <c r="L4" s="5"/>
      <c r="M4" s="5"/>
      <c r="N4" s="5"/>
      <c r="O4" s="5"/>
      <c r="P4" s="5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x14ac:dyDescent="0.35">
      <c r="B5" s="4" t="s">
        <v>16</v>
      </c>
      <c r="C5" s="13" t="s">
        <v>17</v>
      </c>
      <c r="D5" s="4" t="s">
        <v>141</v>
      </c>
      <c r="E5" s="4" t="s">
        <v>142</v>
      </c>
      <c r="F5" s="4" t="s">
        <v>143</v>
      </c>
      <c r="G5" s="4" t="s">
        <v>144</v>
      </c>
      <c r="H5" s="31" t="s">
        <v>145</v>
      </c>
      <c r="I5" s="13" t="s">
        <v>146</v>
      </c>
      <c r="J5" s="13" t="s">
        <v>147</v>
      </c>
      <c r="K5" s="13" t="s">
        <v>148</v>
      </c>
      <c r="L5" s="13" t="s">
        <v>149</v>
      </c>
      <c r="M5" s="13" t="s">
        <v>150</v>
      </c>
      <c r="N5" s="13" t="s">
        <v>151</v>
      </c>
      <c r="O5" s="13" t="s">
        <v>152</v>
      </c>
      <c r="P5" s="31" t="s">
        <v>153</v>
      </c>
      <c r="Q5" s="31" t="s">
        <v>154</v>
      </c>
      <c r="R5" s="31" t="s">
        <v>155</v>
      </c>
      <c r="S5" s="31" t="s">
        <v>164</v>
      </c>
      <c r="T5" s="31" t="s">
        <v>166</v>
      </c>
      <c r="U5" s="31" t="s">
        <v>167</v>
      </c>
      <c r="V5" s="31" t="s">
        <v>168</v>
      </c>
      <c r="W5" s="13" t="s">
        <v>169</v>
      </c>
      <c r="X5" s="31" t="s">
        <v>170</v>
      </c>
      <c r="Y5" s="31" t="s">
        <v>171</v>
      </c>
      <c r="Z5" s="31" t="s">
        <v>172</v>
      </c>
      <c r="AA5" s="31" t="s">
        <v>173</v>
      </c>
      <c r="AB5" s="13" t="s">
        <v>174</v>
      </c>
    </row>
    <row r="6" spans="1:28" x14ac:dyDescent="0.35">
      <c r="B6" s="19"/>
      <c r="C6" s="19"/>
      <c r="D6" s="19"/>
      <c r="E6" s="19"/>
      <c r="F6" s="19"/>
      <c r="G6" s="19" t="s">
        <v>111</v>
      </c>
      <c r="H6" s="32"/>
      <c r="I6" s="13" t="s">
        <v>113</v>
      </c>
      <c r="J6" s="19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x14ac:dyDescent="0.35">
      <c r="A7" s="36" t="s">
        <v>12</v>
      </c>
      <c r="C7" s="14"/>
      <c r="D7" s="1"/>
      <c r="E7" s="1"/>
      <c r="F7" s="1"/>
      <c r="H7" s="14"/>
      <c r="I7" s="15" t="s">
        <v>114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ht="29" x14ac:dyDescent="0.35">
      <c r="A8" s="27" t="s">
        <v>22</v>
      </c>
      <c r="B8" s="22">
        <v>0.87</v>
      </c>
      <c r="C8" s="3">
        <v>0.73</v>
      </c>
      <c r="D8" s="3">
        <v>1</v>
      </c>
      <c r="E8" s="3">
        <v>0.93</v>
      </c>
      <c r="F8" s="3">
        <v>0.73</v>
      </c>
      <c r="G8" s="22"/>
      <c r="H8" s="28">
        <v>0.88666666666666671</v>
      </c>
      <c r="I8" s="30">
        <v>0.93333333333333335</v>
      </c>
      <c r="J8" s="3">
        <f>14/15</f>
        <v>0.93333333333333335</v>
      </c>
      <c r="K8" s="3">
        <v>1</v>
      </c>
      <c r="L8" s="3">
        <v>0.93</v>
      </c>
      <c r="M8" s="3">
        <f>AVERAGE(I8:L8)</f>
        <v>0.94916666666666671</v>
      </c>
      <c r="N8" s="3"/>
      <c r="O8" s="3">
        <v>1</v>
      </c>
      <c r="P8" s="3">
        <v>0.87</v>
      </c>
      <c r="Q8" s="3">
        <v>1</v>
      </c>
      <c r="R8" s="3">
        <v>0.95666666666666667</v>
      </c>
      <c r="S8" s="3">
        <v>0.87</v>
      </c>
      <c r="T8" s="3">
        <v>0.93</v>
      </c>
      <c r="U8" s="3">
        <v>0.93</v>
      </c>
      <c r="V8" s="3">
        <v>0.87</v>
      </c>
      <c r="W8" s="3">
        <f t="shared" ref="W8:W15" si="0">AVERAGE(S8:V8)</f>
        <v>0.9</v>
      </c>
      <c r="X8" s="3">
        <v>1</v>
      </c>
      <c r="Y8" s="3">
        <v>1</v>
      </c>
      <c r="Z8" s="3">
        <v>1</v>
      </c>
      <c r="AA8" s="3"/>
      <c r="AB8" s="3"/>
    </row>
    <row r="9" spans="1:28" ht="58" x14ac:dyDescent="0.35">
      <c r="A9" s="27" t="s">
        <v>118</v>
      </c>
      <c r="B9" s="22">
        <v>1</v>
      </c>
      <c r="C9" s="3"/>
      <c r="D9" s="3" t="s">
        <v>13</v>
      </c>
      <c r="E9" s="3">
        <v>1</v>
      </c>
      <c r="F9" s="3">
        <v>0.43</v>
      </c>
      <c r="G9" s="22"/>
      <c r="H9" s="28">
        <v>0.71499999999999997</v>
      </c>
      <c r="I9" s="30"/>
      <c r="J9" s="3">
        <f>0/1</f>
        <v>0</v>
      </c>
      <c r="K9" s="3" t="s">
        <v>85</v>
      </c>
      <c r="L9" s="3">
        <f>0/1</f>
        <v>0</v>
      </c>
      <c r="M9" s="3">
        <f t="shared" ref="M9:M12" si="1">AVERAGE(I9:L9)</f>
        <v>0</v>
      </c>
      <c r="N9" s="3"/>
      <c r="O9" s="3">
        <v>1</v>
      </c>
      <c r="P9" s="3" t="s">
        <v>85</v>
      </c>
      <c r="Q9" s="3" t="s">
        <v>85</v>
      </c>
      <c r="R9" s="3">
        <v>1</v>
      </c>
      <c r="S9" s="3" t="s">
        <v>85</v>
      </c>
      <c r="T9" s="3" t="s">
        <v>117</v>
      </c>
      <c r="U9" s="3">
        <v>0</v>
      </c>
      <c r="V9" s="3">
        <v>0</v>
      </c>
      <c r="W9" s="3">
        <f t="shared" si="0"/>
        <v>0</v>
      </c>
      <c r="X9" s="3" t="s">
        <v>85</v>
      </c>
      <c r="Y9" s="3" t="s">
        <v>85</v>
      </c>
      <c r="Z9" s="3" t="s">
        <v>85</v>
      </c>
      <c r="AA9" s="3"/>
      <c r="AB9" s="3"/>
    </row>
    <row r="10" spans="1:28" ht="29" x14ac:dyDescent="0.35">
      <c r="A10" s="27" t="s">
        <v>24</v>
      </c>
      <c r="B10" s="22">
        <v>1</v>
      </c>
      <c r="C10" s="3">
        <v>0.93</v>
      </c>
      <c r="D10" s="3">
        <v>0.93333333333333335</v>
      </c>
      <c r="E10" s="3">
        <v>0.93</v>
      </c>
      <c r="F10" s="3">
        <v>1</v>
      </c>
      <c r="G10" s="22"/>
      <c r="H10" s="28">
        <v>0.95444444444444443</v>
      </c>
      <c r="I10" s="30">
        <v>0.8666666666666667</v>
      </c>
      <c r="J10" s="3">
        <f>14/15</f>
        <v>0.93333333333333335</v>
      </c>
      <c r="K10" s="3">
        <v>1</v>
      </c>
      <c r="L10" s="3">
        <v>1</v>
      </c>
      <c r="M10" s="3">
        <f t="shared" si="1"/>
        <v>0.95</v>
      </c>
      <c r="N10" s="3"/>
      <c r="O10" s="3">
        <v>0.73</v>
      </c>
      <c r="P10" s="3">
        <v>1</v>
      </c>
      <c r="Q10" s="3">
        <v>1</v>
      </c>
      <c r="R10" s="3">
        <v>0.91</v>
      </c>
      <c r="S10" s="3">
        <v>0.93</v>
      </c>
      <c r="T10" s="3">
        <v>1</v>
      </c>
      <c r="U10" s="3">
        <v>1</v>
      </c>
      <c r="V10" s="3">
        <v>0.93</v>
      </c>
      <c r="W10" s="3">
        <f t="shared" si="0"/>
        <v>0.96500000000000008</v>
      </c>
      <c r="X10" s="3">
        <v>1</v>
      </c>
      <c r="Y10" s="3">
        <v>1</v>
      </c>
      <c r="Z10" s="3">
        <v>1</v>
      </c>
      <c r="AA10" s="3"/>
      <c r="AB10" s="3"/>
    </row>
    <row r="11" spans="1:28" hidden="1" x14ac:dyDescent="0.35">
      <c r="A11" s="27" t="s">
        <v>25</v>
      </c>
      <c r="B11" s="22">
        <v>1</v>
      </c>
      <c r="C11" s="3">
        <v>0.93</v>
      </c>
      <c r="D11" s="3" t="s">
        <v>13</v>
      </c>
      <c r="E11" s="3"/>
      <c r="F11" s="3"/>
      <c r="G11" s="22"/>
      <c r="H11" s="28" t="s">
        <v>112</v>
      </c>
      <c r="I11" s="30">
        <v>0.93333333333333335</v>
      </c>
      <c r="J11" s="3">
        <f t="shared" ref="J11:J13" si="2">14/15</f>
        <v>0.93333333333333335</v>
      </c>
      <c r="K11" s="3">
        <v>1</v>
      </c>
      <c r="L11" s="3"/>
      <c r="M11" s="3">
        <f t="shared" si="1"/>
        <v>0.9555555555555556</v>
      </c>
      <c r="N11" s="3"/>
      <c r="O11" s="3"/>
      <c r="P11" s="3"/>
      <c r="Q11" s="3"/>
      <c r="R11" s="3" t="e">
        <v>#DIV/0!</v>
      </c>
      <c r="S11" s="3"/>
      <c r="T11" s="3"/>
      <c r="U11" s="3"/>
      <c r="V11" s="3"/>
      <c r="W11" s="3" t="e">
        <f t="shared" si="0"/>
        <v>#DIV/0!</v>
      </c>
      <c r="X11" s="3"/>
      <c r="Y11" s="3"/>
      <c r="Z11" s="3"/>
      <c r="AA11" s="3"/>
      <c r="AB11" s="3"/>
    </row>
    <row r="12" spans="1:28" ht="43.5" x14ac:dyDescent="0.35">
      <c r="A12" s="27" t="s">
        <v>26</v>
      </c>
      <c r="B12" s="22">
        <v>1</v>
      </c>
      <c r="C12" s="3">
        <v>1</v>
      </c>
      <c r="D12" s="3">
        <v>0.66666666666666663</v>
      </c>
      <c r="E12" s="3">
        <v>1</v>
      </c>
      <c r="F12" s="3">
        <v>0.93</v>
      </c>
      <c r="G12" s="22"/>
      <c r="H12" s="28">
        <v>0.86555555555555552</v>
      </c>
      <c r="I12" s="30">
        <v>0.93333333333333335</v>
      </c>
      <c r="J12" s="3">
        <f t="shared" si="2"/>
        <v>0.93333333333333335</v>
      </c>
      <c r="K12" s="3">
        <v>1</v>
      </c>
      <c r="L12" s="3">
        <v>1</v>
      </c>
      <c r="M12" s="3">
        <f t="shared" si="1"/>
        <v>0.96666666666666667</v>
      </c>
      <c r="N12" s="3"/>
      <c r="O12" s="3">
        <v>0.67</v>
      </c>
      <c r="P12" s="3">
        <v>0.73</v>
      </c>
      <c r="Q12" s="3">
        <v>1</v>
      </c>
      <c r="R12" s="3">
        <v>0.8</v>
      </c>
      <c r="S12" s="3">
        <v>1</v>
      </c>
      <c r="T12" s="3">
        <v>1</v>
      </c>
      <c r="U12" s="3">
        <v>1</v>
      </c>
      <c r="V12" s="3">
        <v>0.93</v>
      </c>
      <c r="W12" s="3">
        <f t="shared" si="0"/>
        <v>0.98250000000000004</v>
      </c>
      <c r="X12" s="3">
        <v>0.93</v>
      </c>
      <c r="Y12" s="3">
        <v>0.8</v>
      </c>
      <c r="Z12" s="3">
        <v>1</v>
      </c>
      <c r="AA12" s="3"/>
      <c r="AB12" s="3"/>
    </row>
    <row r="13" spans="1:28" ht="43.5" x14ac:dyDescent="0.35">
      <c r="A13" s="27" t="s">
        <v>28</v>
      </c>
      <c r="B13" s="22">
        <v>1</v>
      </c>
      <c r="C13" s="3">
        <v>1</v>
      </c>
      <c r="D13" s="3">
        <v>0.8666666666666667</v>
      </c>
      <c r="E13" s="3">
        <v>1</v>
      </c>
      <c r="F13" s="3">
        <v>0.93</v>
      </c>
      <c r="G13" s="22"/>
      <c r="H13" s="28">
        <v>0.93222222222222229</v>
      </c>
      <c r="I13" s="30">
        <v>0.93333333333333335</v>
      </c>
      <c r="J13" s="3">
        <f t="shared" si="2"/>
        <v>0.93333333333333335</v>
      </c>
      <c r="K13" s="3">
        <v>1</v>
      </c>
      <c r="L13" s="3">
        <v>1</v>
      </c>
      <c r="M13" s="3">
        <f>AVERAGE(I13:L13)</f>
        <v>0.96666666666666667</v>
      </c>
      <c r="N13" s="3"/>
      <c r="O13" s="3">
        <v>0.93</v>
      </c>
      <c r="P13" s="3">
        <v>0.8</v>
      </c>
      <c r="Q13" s="3">
        <v>0.93</v>
      </c>
      <c r="R13" s="3">
        <v>0.88666666666666671</v>
      </c>
      <c r="S13" s="3">
        <v>0.93</v>
      </c>
      <c r="T13" s="3">
        <v>1</v>
      </c>
      <c r="U13" s="3">
        <v>1</v>
      </c>
      <c r="V13" s="3">
        <v>0.93</v>
      </c>
      <c r="W13" s="3">
        <f t="shared" si="0"/>
        <v>0.96500000000000008</v>
      </c>
      <c r="X13" s="3">
        <v>1</v>
      </c>
      <c r="Y13" s="3">
        <v>0.8</v>
      </c>
      <c r="Z13" s="3">
        <f>13/15</f>
        <v>0.8666666666666667</v>
      </c>
      <c r="AA13" s="3"/>
      <c r="AB13" s="3"/>
    </row>
    <row r="14" spans="1:28" ht="29" x14ac:dyDescent="0.35">
      <c r="A14" s="27" t="s">
        <v>77</v>
      </c>
      <c r="B14" s="22"/>
      <c r="C14" s="3"/>
      <c r="D14" s="3"/>
      <c r="E14" s="3"/>
      <c r="F14" s="3"/>
      <c r="G14" s="22"/>
      <c r="H14" s="28"/>
      <c r="I14" s="30"/>
      <c r="J14" s="3"/>
      <c r="K14" s="3"/>
      <c r="L14" s="3"/>
      <c r="M14" s="3"/>
      <c r="N14" s="3"/>
      <c r="O14" s="3">
        <v>0.93</v>
      </c>
      <c r="P14" s="3">
        <v>1</v>
      </c>
      <c r="Q14" s="3">
        <v>1</v>
      </c>
      <c r="R14" s="3">
        <v>0.97666666666666668</v>
      </c>
      <c r="S14" s="3">
        <v>1</v>
      </c>
      <c r="T14" s="3">
        <v>1</v>
      </c>
      <c r="U14" s="3">
        <v>1</v>
      </c>
      <c r="V14" s="3">
        <v>1</v>
      </c>
      <c r="W14" s="3">
        <f t="shared" si="0"/>
        <v>1</v>
      </c>
      <c r="X14" s="3">
        <v>1</v>
      </c>
      <c r="Y14" s="3">
        <v>1</v>
      </c>
      <c r="Z14" s="3"/>
      <c r="AA14" s="3"/>
      <c r="AB14" s="3"/>
    </row>
    <row r="15" spans="1:28" ht="29" x14ac:dyDescent="0.35">
      <c r="A15" s="27" t="s">
        <v>27</v>
      </c>
      <c r="B15" s="22">
        <v>1</v>
      </c>
      <c r="C15" s="3">
        <v>1</v>
      </c>
      <c r="D15" s="3">
        <v>1</v>
      </c>
      <c r="E15" s="3">
        <v>1</v>
      </c>
      <c r="F15" s="3">
        <v>1</v>
      </c>
      <c r="G15" s="22"/>
      <c r="H15" s="28">
        <v>1</v>
      </c>
      <c r="I15" s="30">
        <v>1</v>
      </c>
      <c r="J15" s="3">
        <f>1/1</f>
        <v>1</v>
      </c>
      <c r="K15" s="3">
        <v>0.75</v>
      </c>
      <c r="L15" s="3" t="s">
        <v>13</v>
      </c>
      <c r="M15" s="3">
        <f t="shared" ref="M15:M88" si="3">AVERAGE(I15:L15)</f>
        <v>0.91666666666666663</v>
      </c>
      <c r="N15" s="3"/>
      <c r="O15" s="3">
        <v>0.86</v>
      </c>
      <c r="P15" s="3">
        <v>1</v>
      </c>
      <c r="Q15" s="3">
        <v>1</v>
      </c>
      <c r="R15" s="3">
        <v>0.95333333333333325</v>
      </c>
      <c r="S15" s="3">
        <v>1</v>
      </c>
      <c r="T15" s="3" t="s">
        <v>117</v>
      </c>
      <c r="U15" s="3" t="s">
        <v>117</v>
      </c>
      <c r="V15" s="3" t="s">
        <v>117</v>
      </c>
      <c r="W15" s="3">
        <f t="shared" si="0"/>
        <v>1</v>
      </c>
      <c r="X15" s="3" t="s">
        <v>85</v>
      </c>
      <c r="Y15" s="3" t="s">
        <v>85</v>
      </c>
      <c r="Z15" s="3"/>
      <c r="AA15" s="3"/>
      <c r="AB15" s="3"/>
    </row>
    <row r="16" spans="1:28" x14ac:dyDescent="0.35">
      <c r="A16" s="36" t="s">
        <v>2</v>
      </c>
      <c r="C16" s="14"/>
      <c r="D16" s="1"/>
      <c r="E16" s="1"/>
      <c r="F16" s="1"/>
      <c r="H16" s="14"/>
      <c r="I16" s="15"/>
      <c r="J16" s="15"/>
      <c r="K16" s="15"/>
      <c r="L16" s="15"/>
      <c r="M16" s="15" t="s">
        <v>112</v>
      </c>
      <c r="N16" s="15"/>
      <c r="O16" s="15"/>
      <c r="P16" s="15"/>
      <c r="Q16" s="15"/>
      <c r="R16" s="15" t="s">
        <v>112</v>
      </c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pans="1:28" ht="29" x14ac:dyDescent="0.35">
      <c r="A17" s="27" t="s">
        <v>29</v>
      </c>
      <c r="B17" s="22">
        <v>1</v>
      </c>
      <c r="C17" s="3">
        <v>1</v>
      </c>
      <c r="D17" s="3">
        <v>1</v>
      </c>
      <c r="E17" s="3">
        <v>1</v>
      </c>
      <c r="F17" s="3">
        <v>1</v>
      </c>
      <c r="G17" s="22"/>
      <c r="H17" s="28">
        <v>1</v>
      </c>
      <c r="I17" s="30">
        <v>1</v>
      </c>
      <c r="J17" s="3">
        <f>13/13</f>
        <v>1</v>
      </c>
      <c r="K17" s="3">
        <v>1</v>
      </c>
      <c r="L17" s="3">
        <v>1</v>
      </c>
      <c r="M17" s="3">
        <f t="shared" si="3"/>
        <v>1</v>
      </c>
      <c r="N17" s="3"/>
      <c r="O17" s="3">
        <v>0.73</v>
      </c>
      <c r="P17" s="3">
        <v>1</v>
      </c>
      <c r="Q17" s="3">
        <v>1</v>
      </c>
      <c r="R17" s="3">
        <v>0.91</v>
      </c>
      <c r="S17" s="3">
        <v>1</v>
      </c>
      <c r="T17" s="3">
        <v>1</v>
      </c>
      <c r="U17" s="3">
        <v>1</v>
      </c>
      <c r="V17" s="3">
        <v>1</v>
      </c>
      <c r="W17" s="3">
        <f t="shared" ref="W17:W32" si="4">AVERAGE(S17:V17)</f>
        <v>1</v>
      </c>
      <c r="X17" s="3">
        <v>1</v>
      </c>
      <c r="Y17" s="3">
        <v>1</v>
      </c>
      <c r="Z17" s="3"/>
      <c r="AA17" s="3"/>
      <c r="AB17" s="3"/>
    </row>
    <row r="18" spans="1:28" ht="29" x14ac:dyDescent="0.35">
      <c r="A18" s="27" t="s">
        <v>31</v>
      </c>
      <c r="B18" s="22">
        <v>1</v>
      </c>
      <c r="C18" s="3">
        <v>1</v>
      </c>
      <c r="D18" s="3">
        <v>1</v>
      </c>
      <c r="E18" s="3">
        <v>1</v>
      </c>
      <c r="F18" s="3">
        <v>0.93</v>
      </c>
      <c r="G18" s="22"/>
      <c r="H18" s="28">
        <v>0.97666666666666668</v>
      </c>
      <c r="I18" s="30">
        <v>1</v>
      </c>
      <c r="J18" s="3">
        <f t="shared" ref="J18:J29" si="5">13/13</f>
        <v>1</v>
      </c>
      <c r="K18" s="3">
        <v>1</v>
      </c>
      <c r="L18" s="3">
        <v>1</v>
      </c>
      <c r="M18" s="3">
        <f t="shared" si="3"/>
        <v>1</v>
      </c>
      <c r="N18" s="3"/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f t="shared" si="4"/>
        <v>1</v>
      </c>
      <c r="X18" s="3">
        <v>1</v>
      </c>
      <c r="Y18" s="3">
        <v>1</v>
      </c>
      <c r="Z18" s="3"/>
      <c r="AA18" s="3"/>
      <c r="AB18" s="3"/>
    </row>
    <row r="19" spans="1:28" ht="29" x14ac:dyDescent="0.35">
      <c r="A19" s="27" t="s">
        <v>32</v>
      </c>
      <c r="B19" s="22">
        <v>0.93</v>
      </c>
      <c r="C19" s="3">
        <v>1</v>
      </c>
      <c r="D19" s="3">
        <v>0.9285714285714286</v>
      </c>
      <c r="E19" s="3">
        <v>0.8</v>
      </c>
      <c r="F19" s="3">
        <v>0.73</v>
      </c>
      <c r="G19" s="22"/>
      <c r="H19" s="28">
        <v>0.81952380952380954</v>
      </c>
      <c r="I19" s="30">
        <v>0.73333333333333328</v>
      </c>
      <c r="J19" s="3">
        <f t="shared" si="5"/>
        <v>1</v>
      </c>
      <c r="K19" s="3">
        <v>0.8</v>
      </c>
      <c r="L19" s="3">
        <v>1</v>
      </c>
      <c r="M19" s="3">
        <f>AVERAGE(I20:L20)</f>
        <v>0.92500000000000004</v>
      </c>
      <c r="N19" s="3"/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3">
        <v>0.93</v>
      </c>
      <c r="U19" s="3">
        <v>1</v>
      </c>
      <c r="V19" s="3">
        <v>1</v>
      </c>
      <c r="W19" s="3">
        <f t="shared" si="4"/>
        <v>0.98250000000000004</v>
      </c>
      <c r="X19" s="3">
        <v>1</v>
      </c>
      <c r="Y19" s="3">
        <v>1</v>
      </c>
      <c r="Z19" s="3"/>
      <c r="AA19" s="3"/>
      <c r="AB19" s="3"/>
    </row>
    <row r="20" spans="1:28" ht="43.5" x14ac:dyDescent="0.35">
      <c r="A20" s="27" t="s">
        <v>33</v>
      </c>
      <c r="B20" s="22">
        <v>0.8</v>
      </c>
      <c r="C20" s="3">
        <v>1</v>
      </c>
      <c r="D20" s="3">
        <v>1</v>
      </c>
      <c r="E20" s="3">
        <v>1</v>
      </c>
      <c r="F20" s="3">
        <v>0.93</v>
      </c>
      <c r="G20" s="22"/>
      <c r="H20" s="28">
        <v>0.97666666666666668</v>
      </c>
      <c r="I20" s="30">
        <v>0.7</v>
      </c>
      <c r="J20" s="3">
        <f t="shared" si="5"/>
        <v>1</v>
      </c>
      <c r="K20" s="3">
        <v>1</v>
      </c>
      <c r="L20" s="3">
        <v>1</v>
      </c>
      <c r="M20" s="3">
        <f t="shared" si="3"/>
        <v>0.92500000000000004</v>
      </c>
      <c r="N20" s="3"/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f t="shared" si="4"/>
        <v>1</v>
      </c>
      <c r="X20" s="3">
        <v>1</v>
      </c>
      <c r="Y20" s="3">
        <v>1</v>
      </c>
      <c r="Z20" s="3"/>
      <c r="AA20" s="3"/>
      <c r="AB20" s="3"/>
    </row>
    <row r="21" spans="1:28" ht="29" x14ac:dyDescent="0.35">
      <c r="A21" s="27" t="s">
        <v>34</v>
      </c>
      <c r="B21" s="22">
        <v>0.93</v>
      </c>
      <c r="C21" s="3">
        <v>0.71</v>
      </c>
      <c r="D21" s="3">
        <v>1</v>
      </c>
      <c r="E21" s="3">
        <v>1</v>
      </c>
      <c r="F21" s="3">
        <v>0.67</v>
      </c>
      <c r="G21" s="22"/>
      <c r="H21" s="28">
        <v>0.89</v>
      </c>
      <c r="I21" s="30">
        <v>0.66666666666666663</v>
      </c>
      <c r="J21" s="3">
        <f>3/3</f>
        <v>1</v>
      </c>
      <c r="K21" s="3">
        <v>1</v>
      </c>
      <c r="L21" s="3">
        <v>1</v>
      </c>
      <c r="M21" s="3">
        <f t="shared" si="3"/>
        <v>0.91666666666666663</v>
      </c>
      <c r="N21" s="3"/>
      <c r="O21" s="3">
        <v>0.8</v>
      </c>
      <c r="P21" s="3">
        <v>1</v>
      </c>
      <c r="Q21" s="3">
        <v>1</v>
      </c>
      <c r="R21" s="3">
        <v>0.93333333333333324</v>
      </c>
      <c r="S21" s="3">
        <v>0.93</v>
      </c>
      <c r="T21" s="3">
        <v>0.33</v>
      </c>
      <c r="U21" s="3">
        <v>1</v>
      </c>
      <c r="V21" s="3">
        <v>1</v>
      </c>
      <c r="W21" s="3">
        <f t="shared" si="4"/>
        <v>0.81499999999999995</v>
      </c>
      <c r="X21" s="3">
        <v>1</v>
      </c>
      <c r="Y21" s="3">
        <v>1</v>
      </c>
      <c r="Z21" s="3"/>
      <c r="AA21" s="3"/>
      <c r="AB21" s="3"/>
    </row>
    <row r="22" spans="1:28" x14ac:dyDescent="0.35">
      <c r="A22" s="27" t="s">
        <v>35</v>
      </c>
      <c r="B22" s="22">
        <v>0.86</v>
      </c>
      <c r="C22" s="3">
        <v>1</v>
      </c>
      <c r="D22" s="3">
        <v>0.9285714285714286</v>
      </c>
      <c r="E22" s="3">
        <v>1</v>
      </c>
      <c r="F22" s="3">
        <v>0.93</v>
      </c>
      <c r="G22" s="22"/>
      <c r="H22" s="28">
        <v>0.95285714285714285</v>
      </c>
      <c r="I22" s="30">
        <v>0.8</v>
      </c>
      <c r="J22" s="3">
        <f t="shared" si="5"/>
        <v>1</v>
      </c>
      <c r="K22" s="3">
        <v>0.93</v>
      </c>
      <c r="L22" s="3">
        <v>1</v>
      </c>
      <c r="M22" s="3">
        <f t="shared" si="3"/>
        <v>0.9325</v>
      </c>
      <c r="N22" s="3"/>
      <c r="O22" s="3">
        <v>1</v>
      </c>
      <c r="P22" s="3">
        <v>1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f t="shared" si="4"/>
        <v>1</v>
      </c>
      <c r="X22" s="3">
        <v>1</v>
      </c>
      <c r="Y22" s="3">
        <v>1</v>
      </c>
      <c r="Z22" s="3"/>
      <c r="AA22" s="3"/>
      <c r="AB22" s="3"/>
    </row>
    <row r="23" spans="1:28" ht="29" x14ac:dyDescent="0.35">
      <c r="A23" s="27" t="s">
        <v>36</v>
      </c>
      <c r="B23" s="22">
        <v>1</v>
      </c>
      <c r="C23" s="3">
        <v>1</v>
      </c>
      <c r="D23" s="3">
        <v>0.93333333333333335</v>
      </c>
      <c r="E23" s="3">
        <v>1</v>
      </c>
      <c r="F23" s="3">
        <v>1</v>
      </c>
      <c r="G23" s="22"/>
      <c r="H23" s="28">
        <v>0.97777777777777786</v>
      </c>
      <c r="I23" s="30">
        <v>1</v>
      </c>
      <c r="J23" s="3">
        <f t="shared" si="5"/>
        <v>1</v>
      </c>
      <c r="K23" s="3">
        <v>0.83</v>
      </c>
      <c r="L23" s="3">
        <v>1</v>
      </c>
      <c r="M23" s="3">
        <f t="shared" si="3"/>
        <v>0.95750000000000002</v>
      </c>
      <c r="N23" s="3"/>
      <c r="O23" s="3">
        <v>0.93</v>
      </c>
      <c r="P23" s="3">
        <v>1</v>
      </c>
      <c r="Q23" s="3">
        <v>1</v>
      </c>
      <c r="R23" s="3">
        <v>0.97666666666666668</v>
      </c>
      <c r="S23" s="3">
        <v>1</v>
      </c>
      <c r="T23" s="3">
        <v>1</v>
      </c>
      <c r="U23" s="3">
        <v>1</v>
      </c>
      <c r="V23" s="3">
        <v>1</v>
      </c>
      <c r="W23" s="3">
        <f t="shared" si="4"/>
        <v>1</v>
      </c>
      <c r="X23" s="3">
        <v>1</v>
      </c>
      <c r="Y23" s="3">
        <v>1</v>
      </c>
      <c r="Z23" s="3"/>
      <c r="AA23" s="3"/>
      <c r="AB23" s="3"/>
    </row>
    <row r="24" spans="1:28" hidden="1" x14ac:dyDescent="0.35">
      <c r="A24" s="27" t="s">
        <v>37</v>
      </c>
      <c r="B24" s="22">
        <v>0.8</v>
      </c>
      <c r="C24" s="3">
        <v>1</v>
      </c>
      <c r="D24" s="3">
        <v>1</v>
      </c>
      <c r="E24" s="3">
        <v>1</v>
      </c>
      <c r="F24" s="3">
        <v>0.93</v>
      </c>
      <c r="G24" s="22"/>
      <c r="H24" s="28">
        <v>0.97666666666666668</v>
      </c>
      <c r="I24" s="30">
        <v>0.73333333333333328</v>
      </c>
      <c r="J24" s="3">
        <f t="shared" si="5"/>
        <v>1</v>
      </c>
      <c r="K24" s="3">
        <v>1</v>
      </c>
      <c r="L24" s="3">
        <v>1</v>
      </c>
      <c r="M24" s="3">
        <f t="shared" si="3"/>
        <v>0.93333333333333335</v>
      </c>
      <c r="N24" s="3"/>
      <c r="O24" s="3"/>
      <c r="P24" s="3">
        <v>1</v>
      </c>
      <c r="Q24" s="3"/>
      <c r="R24" s="3">
        <v>1</v>
      </c>
      <c r="S24" s="3"/>
      <c r="T24" s="3"/>
      <c r="U24" s="3">
        <v>1</v>
      </c>
      <c r="V24" s="3"/>
      <c r="W24" s="3">
        <f t="shared" si="4"/>
        <v>1</v>
      </c>
      <c r="X24" s="3"/>
      <c r="Y24" s="3"/>
      <c r="Z24" s="3"/>
      <c r="AA24" s="3"/>
      <c r="AB24" s="3"/>
    </row>
    <row r="25" spans="1:28" ht="29" x14ac:dyDescent="0.35">
      <c r="A25" s="27" t="s">
        <v>41</v>
      </c>
      <c r="B25" s="22">
        <v>0.8</v>
      </c>
      <c r="C25" s="3">
        <v>1</v>
      </c>
      <c r="D25" s="3">
        <v>1</v>
      </c>
      <c r="E25" s="3">
        <v>0.8</v>
      </c>
      <c r="F25" s="3">
        <v>0.1</v>
      </c>
      <c r="G25" s="22"/>
      <c r="H25" s="28">
        <v>0.63333333333333341</v>
      </c>
      <c r="I25" s="30">
        <v>1</v>
      </c>
      <c r="J25" s="3">
        <f t="shared" si="5"/>
        <v>1</v>
      </c>
      <c r="K25" s="3">
        <v>1</v>
      </c>
      <c r="L25" s="3">
        <v>1</v>
      </c>
      <c r="M25" s="3">
        <f>AVERAGE(I25:L25)</f>
        <v>1</v>
      </c>
      <c r="N25" s="3"/>
      <c r="O25" s="3">
        <v>0.93</v>
      </c>
      <c r="P25" s="3">
        <v>1</v>
      </c>
      <c r="Q25" s="3">
        <v>1</v>
      </c>
      <c r="R25" s="3">
        <v>0.97666666666666668</v>
      </c>
      <c r="S25" s="3">
        <v>1</v>
      </c>
      <c r="T25" s="3">
        <v>1</v>
      </c>
      <c r="U25" s="3">
        <v>1</v>
      </c>
      <c r="V25" s="3">
        <v>1</v>
      </c>
      <c r="W25" s="3">
        <f t="shared" si="4"/>
        <v>1</v>
      </c>
      <c r="X25" s="3">
        <v>1</v>
      </c>
      <c r="Y25" s="3">
        <v>1</v>
      </c>
      <c r="Z25" s="3"/>
      <c r="AA25" s="3"/>
      <c r="AB25" s="3"/>
    </row>
    <row r="26" spans="1:28" ht="43.5" hidden="1" x14ac:dyDescent="0.35">
      <c r="A26" s="27" t="s">
        <v>38</v>
      </c>
      <c r="B26" s="22">
        <v>1</v>
      </c>
      <c r="C26" s="3">
        <v>1</v>
      </c>
      <c r="D26" s="3">
        <v>1</v>
      </c>
      <c r="E26" s="3">
        <v>1</v>
      </c>
      <c r="F26" s="3">
        <v>1</v>
      </c>
      <c r="G26" s="22"/>
      <c r="H26" s="28">
        <v>1</v>
      </c>
      <c r="I26" s="30">
        <v>0.93333333333333335</v>
      </c>
      <c r="J26" s="3">
        <f t="shared" si="5"/>
        <v>1</v>
      </c>
      <c r="K26" s="3">
        <v>1</v>
      </c>
      <c r="L26" s="3">
        <v>1</v>
      </c>
      <c r="M26" s="3">
        <f t="shared" si="3"/>
        <v>0.98333333333333339</v>
      </c>
      <c r="N26" s="3"/>
      <c r="O26" s="3"/>
      <c r="P26" s="3">
        <v>1</v>
      </c>
      <c r="Q26" s="3"/>
      <c r="R26" s="3">
        <v>1</v>
      </c>
      <c r="S26" s="3"/>
      <c r="T26" s="3"/>
      <c r="U26" s="3">
        <v>1</v>
      </c>
      <c r="V26" s="3"/>
      <c r="W26" s="3">
        <f t="shared" si="4"/>
        <v>1</v>
      </c>
      <c r="X26" s="3"/>
      <c r="Y26" s="3"/>
      <c r="Z26" s="3"/>
      <c r="AA26" s="3"/>
      <c r="AB26" s="3"/>
    </row>
    <row r="27" spans="1:28" ht="29" hidden="1" x14ac:dyDescent="0.35">
      <c r="A27" s="27" t="s">
        <v>39</v>
      </c>
      <c r="B27" s="22">
        <v>1</v>
      </c>
      <c r="C27" s="3">
        <v>1</v>
      </c>
      <c r="D27" s="3">
        <v>0.93333333333333335</v>
      </c>
      <c r="E27" s="3">
        <v>1</v>
      </c>
      <c r="F27" s="3">
        <v>0.93</v>
      </c>
      <c r="G27" s="22"/>
      <c r="H27" s="28">
        <v>0.95444444444444443</v>
      </c>
      <c r="I27" s="30">
        <v>0.66666666666666663</v>
      </c>
      <c r="J27" s="3">
        <f t="shared" si="5"/>
        <v>1</v>
      </c>
      <c r="K27" s="3">
        <v>0.8</v>
      </c>
      <c r="L27" s="3">
        <v>1</v>
      </c>
      <c r="M27" s="3">
        <f t="shared" si="3"/>
        <v>0.8666666666666667</v>
      </c>
      <c r="N27" s="3"/>
      <c r="O27" s="3"/>
      <c r="P27" s="3">
        <v>1</v>
      </c>
      <c r="Q27" s="3"/>
      <c r="R27" s="3">
        <v>1</v>
      </c>
      <c r="S27" s="3"/>
      <c r="T27" s="3"/>
      <c r="U27" s="3">
        <v>1</v>
      </c>
      <c r="V27" s="3"/>
      <c r="W27" s="3">
        <f t="shared" si="4"/>
        <v>1</v>
      </c>
      <c r="X27" s="3"/>
      <c r="Y27" s="3"/>
      <c r="Z27" s="3"/>
      <c r="AA27" s="3"/>
      <c r="AB27" s="3"/>
    </row>
    <row r="28" spans="1:28" hidden="1" x14ac:dyDescent="0.35">
      <c r="A28" s="27" t="s">
        <v>40</v>
      </c>
      <c r="B28" s="22">
        <v>1</v>
      </c>
      <c r="C28" s="3">
        <v>1</v>
      </c>
      <c r="D28" s="3">
        <v>1</v>
      </c>
      <c r="E28" s="3">
        <v>1</v>
      </c>
      <c r="F28" s="3">
        <v>1</v>
      </c>
      <c r="G28" s="22"/>
      <c r="H28" s="28">
        <v>1</v>
      </c>
      <c r="I28" s="30">
        <v>0.8</v>
      </c>
      <c r="J28" s="3">
        <f t="shared" si="5"/>
        <v>1</v>
      </c>
      <c r="K28" s="3">
        <v>1</v>
      </c>
      <c r="L28" s="3">
        <v>1</v>
      </c>
      <c r="M28" s="3">
        <f t="shared" si="3"/>
        <v>0.95</v>
      </c>
      <c r="N28" s="3"/>
      <c r="O28" s="3"/>
      <c r="P28" s="3">
        <v>1</v>
      </c>
      <c r="Q28" s="3"/>
      <c r="R28" s="3">
        <v>1</v>
      </c>
      <c r="S28" s="3"/>
      <c r="T28" s="3"/>
      <c r="U28" s="3">
        <v>1</v>
      </c>
      <c r="V28" s="3"/>
      <c r="W28" s="3">
        <f t="shared" si="4"/>
        <v>1</v>
      </c>
      <c r="X28" s="3"/>
      <c r="Y28" s="3"/>
      <c r="Z28" s="3"/>
      <c r="AA28" s="3"/>
      <c r="AB28" s="3"/>
    </row>
    <row r="29" spans="1:28" hidden="1" x14ac:dyDescent="0.35">
      <c r="A29" s="27" t="s">
        <v>42</v>
      </c>
      <c r="B29" s="22">
        <v>1</v>
      </c>
      <c r="C29" s="3">
        <v>1</v>
      </c>
      <c r="D29" s="3">
        <v>1</v>
      </c>
      <c r="E29" s="3">
        <v>1</v>
      </c>
      <c r="F29" s="3">
        <v>1</v>
      </c>
      <c r="G29" s="22"/>
      <c r="H29" s="28">
        <v>1</v>
      </c>
      <c r="I29" s="30">
        <v>1</v>
      </c>
      <c r="J29" s="3">
        <f t="shared" si="5"/>
        <v>1</v>
      </c>
      <c r="K29" s="3">
        <v>1</v>
      </c>
      <c r="L29" s="3">
        <v>1</v>
      </c>
      <c r="M29" s="3">
        <f t="shared" si="3"/>
        <v>1</v>
      </c>
      <c r="N29" s="3"/>
      <c r="O29" s="3"/>
      <c r="P29" s="3">
        <v>1</v>
      </c>
      <c r="Q29" s="3"/>
      <c r="R29" s="3">
        <v>1</v>
      </c>
      <c r="S29" s="3"/>
      <c r="T29" s="3"/>
      <c r="U29" s="3">
        <v>1</v>
      </c>
      <c r="V29" s="3"/>
      <c r="W29" s="3">
        <f t="shared" si="4"/>
        <v>1</v>
      </c>
      <c r="X29" s="3"/>
      <c r="Y29" s="3"/>
      <c r="Z29" s="3"/>
      <c r="AA29" s="3"/>
      <c r="AB29" s="3"/>
    </row>
    <row r="30" spans="1:28" ht="29" x14ac:dyDescent="0.35">
      <c r="A30" s="27" t="s">
        <v>119</v>
      </c>
      <c r="B30" s="9"/>
      <c r="C30" s="9"/>
      <c r="D30" s="9"/>
      <c r="E30" s="9"/>
      <c r="F30" s="9"/>
      <c r="G30" s="9"/>
      <c r="H30" s="9"/>
      <c r="I30" s="30"/>
      <c r="J30" s="3"/>
      <c r="K30" s="3"/>
      <c r="L30" s="3"/>
      <c r="M30" s="3"/>
      <c r="N30" s="3"/>
      <c r="O30" s="3">
        <v>0.66</v>
      </c>
      <c r="P30" s="3">
        <v>1</v>
      </c>
      <c r="Q30" s="3">
        <v>1</v>
      </c>
      <c r="R30" s="3">
        <v>0.88666666666666671</v>
      </c>
      <c r="S30" s="3">
        <v>0.8</v>
      </c>
      <c r="T30" s="3">
        <v>0.33</v>
      </c>
      <c r="U30" s="3">
        <v>1</v>
      </c>
      <c r="V30" s="3">
        <v>1</v>
      </c>
      <c r="W30" s="3">
        <f t="shared" si="4"/>
        <v>0.78249999999999997</v>
      </c>
      <c r="X30" s="3">
        <v>1</v>
      </c>
      <c r="Y30" s="3">
        <v>0.93</v>
      </c>
      <c r="Z30" s="3"/>
      <c r="AA30" s="3"/>
      <c r="AB30" s="3"/>
    </row>
    <row r="31" spans="1:28" ht="29" x14ac:dyDescent="0.35">
      <c r="A31" s="27" t="s">
        <v>93</v>
      </c>
      <c r="B31" s="9"/>
      <c r="C31" s="9"/>
      <c r="D31" s="9"/>
      <c r="E31" s="9"/>
      <c r="F31" s="9"/>
      <c r="G31" s="9"/>
      <c r="H31" s="9"/>
      <c r="I31" s="30"/>
      <c r="J31" s="3"/>
      <c r="K31" s="3"/>
      <c r="L31" s="3"/>
      <c r="M31" s="3"/>
      <c r="N31" s="3"/>
      <c r="O31" s="3" t="s">
        <v>85</v>
      </c>
      <c r="P31" s="3">
        <v>1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f t="shared" si="4"/>
        <v>1</v>
      </c>
      <c r="X31" s="3">
        <v>1</v>
      </c>
      <c r="Y31" s="3">
        <v>1</v>
      </c>
      <c r="Z31" s="3"/>
      <c r="AA31" s="3"/>
      <c r="AB31" s="3"/>
    </row>
    <row r="32" spans="1:28" ht="29" x14ac:dyDescent="0.35">
      <c r="A32" s="27" t="s">
        <v>120</v>
      </c>
      <c r="B32" s="9"/>
      <c r="C32" s="9"/>
      <c r="D32" s="9"/>
      <c r="E32" s="9"/>
      <c r="F32" s="9"/>
      <c r="G32" s="9"/>
      <c r="H32" s="9"/>
      <c r="I32" s="30"/>
      <c r="J32" s="3"/>
      <c r="K32" s="3"/>
      <c r="L32" s="3"/>
      <c r="M32" s="3"/>
      <c r="N32" s="3"/>
      <c r="O32" s="3">
        <v>1</v>
      </c>
      <c r="P32" s="3">
        <v>1</v>
      </c>
      <c r="Q32" s="3">
        <v>1</v>
      </c>
      <c r="R32" s="3">
        <v>1</v>
      </c>
      <c r="S32" s="3">
        <v>1</v>
      </c>
      <c r="T32" s="3" t="s">
        <v>117</v>
      </c>
      <c r="U32" s="3">
        <v>1</v>
      </c>
      <c r="V32" s="3">
        <v>1</v>
      </c>
      <c r="W32" s="3">
        <f t="shared" si="4"/>
        <v>1</v>
      </c>
      <c r="X32" s="3">
        <v>1</v>
      </c>
      <c r="Y32" s="3">
        <v>1</v>
      </c>
      <c r="Z32" s="3"/>
      <c r="AA32" s="3"/>
      <c r="AB32" s="3"/>
    </row>
    <row r="33" spans="1:28" x14ac:dyDescent="0.35">
      <c r="A33" s="36" t="s">
        <v>88</v>
      </c>
      <c r="C33" s="14"/>
      <c r="D33" s="1"/>
      <c r="E33" s="1"/>
      <c r="F33" s="1"/>
      <c r="H33" s="14"/>
      <c r="I33" s="15"/>
      <c r="J33" s="15"/>
      <c r="K33" s="15"/>
      <c r="L33" s="15"/>
      <c r="M33" s="15" t="s">
        <v>112</v>
      </c>
      <c r="N33" s="15"/>
      <c r="O33" s="15"/>
      <c r="P33" s="15"/>
      <c r="Q33" s="15"/>
      <c r="R33" s="15" t="s">
        <v>112</v>
      </c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28" x14ac:dyDescent="0.35">
      <c r="A34" s="27" t="s">
        <v>62</v>
      </c>
      <c r="B34" s="22">
        <v>0.93</v>
      </c>
      <c r="C34" s="3">
        <v>0.06</v>
      </c>
      <c r="D34" s="3">
        <v>0.93333333333333335</v>
      </c>
      <c r="E34" s="3">
        <v>0.6</v>
      </c>
      <c r="F34" s="3">
        <v>1</v>
      </c>
      <c r="G34" s="22"/>
      <c r="H34" s="28">
        <v>0.84444444444444444</v>
      </c>
      <c r="I34" s="30">
        <v>1</v>
      </c>
      <c r="J34" s="3">
        <f>15/15</f>
        <v>1</v>
      </c>
      <c r="K34" s="3">
        <v>1</v>
      </c>
      <c r="L34" s="3">
        <v>0.86599999999999999</v>
      </c>
      <c r="M34" s="3">
        <f>AVERAGE(I34:L34)</f>
        <v>0.96650000000000003</v>
      </c>
      <c r="N34" s="3"/>
      <c r="O34" s="3">
        <v>0.6</v>
      </c>
      <c r="P34" s="3">
        <v>0.47</v>
      </c>
      <c r="Q34" s="3">
        <v>0.53</v>
      </c>
      <c r="R34" s="3">
        <v>0.53333333333333333</v>
      </c>
      <c r="S34" s="3">
        <v>0.67</v>
      </c>
      <c r="T34" s="3">
        <v>0.5</v>
      </c>
      <c r="U34" s="3">
        <v>0.67</v>
      </c>
      <c r="V34" s="3">
        <v>0.8</v>
      </c>
      <c r="W34" s="3">
        <f t="shared" ref="W34:W38" si="6">AVERAGE(S34:V34)</f>
        <v>0.65999999999999992</v>
      </c>
      <c r="X34" s="3">
        <v>0.87</v>
      </c>
      <c r="Y34" s="3">
        <v>0.87</v>
      </c>
      <c r="Z34" s="3"/>
      <c r="AA34" s="3"/>
      <c r="AB34" s="3"/>
    </row>
    <row r="35" spans="1:28" hidden="1" x14ac:dyDescent="0.35">
      <c r="A35" s="27" t="s">
        <v>115</v>
      </c>
      <c r="C35" s="14"/>
      <c r="D35" s="1"/>
      <c r="E35" s="1"/>
      <c r="F35" s="1"/>
      <c r="H35" s="14"/>
      <c r="I35" s="15"/>
      <c r="J35" s="15">
        <f>15/15</f>
        <v>1</v>
      </c>
      <c r="K35" s="15">
        <v>1</v>
      </c>
      <c r="L35" s="15">
        <v>1</v>
      </c>
      <c r="M35" s="15">
        <f t="shared" si="3"/>
        <v>1</v>
      </c>
      <c r="N35" s="15"/>
      <c r="O35" s="15"/>
      <c r="P35" s="15"/>
      <c r="Q35" s="15"/>
      <c r="R35" s="15" t="e">
        <v>#DIV/0!</v>
      </c>
      <c r="S35" s="15"/>
      <c r="T35" s="15"/>
      <c r="U35" s="15"/>
      <c r="V35" s="15"/>
      <c r="W35" s="15" t="e">
        <f t="shared" si="6"/>
        <v>#DIV/0!</v>
      </c>
      <c r="X35" s="15"/>
      <c r="Y35" s="15"/>
      <c r="Z35" s="15"/>
      <c r="AA35" s="15"/>
      <c r="AB35" s="15"/>
    </row>
    <row r="36" spans="1:28" hidden="1" x14ac:dyDescent="0.35">
      <c r="A36" s="27" t="s">
        <v>64</v>
      </c>
      <c r="B36" s="22">
        <v>1</v>
      </c>
      <c r="C36" s="3"/>
      <c r="D36" s="3">
        <v>0.66666666666666663</v>
      </c>
      <c r="E36" s="3">
        <v>0.86</v>
      </c>
      <c r="F36" s="3">
        <v>0.93</v>
      </c>
      <c r="G36" s="22"/>
      <c r="H36" s="28">
        <v>0.81888888888888889</v>
      </c>
      <c r="I36" s="3"/>
      <c r="J36" s="3">
        <f>15/15</f>
        <v>1</v>
      </c>
      <c r="K36" s="3">
        <v>1</v>
      </c>
      <c r="L36" s="3">
        <v>1</v>
      </c>
      <c r="M36" s="3">
        <f t="shared" si="3"/>
        <v>1</v>
      </c>
      <c r="N36" s="3"/>
      <c r="O36" s="3"/>
      <c r="P36" s="3"/>
      <c r="Q36" s="3"/>
      <c r="R36" s="3" t="e">
        <v>#DIV/0!</v>
      </c>
      <c r="S36" s="3"/>
      <c r="T36" s="3"/>
      <c r="U36" s="3"/>
      <c r="V36" s="3"/>
      <c r="W36" s="3" t="e">
        <f t="shared" si="6"/>
        <v>#DIV/0!</v>
      </c>
      <c r="X36" s="3"/>
      <c r="Y36" s="3"/>
      <c r="Z36" s="3"/>
      <c r="AA36" s="3"/>
      <c r="AB36" s="3"/>
    </row>
    <row r="37" spans="1:28" x14ac:dyDescent="0.35">
      <c r="A37" s="27" t="s">
        <v>63</v>
      </c>
      <c r="B37" s="22">
        <v>1</v>
      </c>
      <c r="C37" s="3"/>
      <c r="D37" s="3">
        <v>0.8</v>
      </c>
      <c r="E37" s="3">
        <v>1</v>
      </c>
      <c r="F37" s="3">
        <v>0.93</v>
      </c>
      <c r="G37" s="22"/>
      <c r="H37" s="28">
        <v>0.91</v>
      </c>
      <c r="I37" s="3"/>
      <c r="J37" s="3">
        <f>13/15</f>
        <v>0.8666666666666667</v>
      </c>
      <c r="K37" s="3">
        <v>0.93</v>
      </c>
      <c r="L37" s="3">
        <v>0.93</v>
      </c>
      <c r="M37" s="3">
        <f t="shared" si="3"/>
        <v>0.90888888888888897</v>
      </c>
      <c r="N37" s="3"/>
      <c r="O37" s="3">
        <v>1</v>
      </c>
      <c r="P37" s="3">
        <v>1</v>
      </c>
      <c r="Q37" s="3">
        <v>1</v>
      </c>
      <c r="R37" s="3">
        <v>1</v>
      </c>
      <c r="S37" s="3">
        <v>1</v>
      </c>
      <c r="T37" s="3">
        <v>1</v>
      </c>
      <c r="U37" s="3">
        <v>1</v>
      </c>
      <c r="V37" s="3">
        <v>1</v>
      </c>
      <c r="W37" s="3">
        <f t="shared" si="6"/>
        <v>1</v>
      </c>
      <c r="X37" s="3">
        <v>1</v>
      </c>
      <c r="Y37" s="3">
        <v>1</v>
      </c>
      <c r="Z37" s="3"/>
      <c r="AA37" s="3"/>
      <c r="AB37" s="3"/>
    </row>
    <row r="38" spans="1:28" ht="29" x14ac:dyDescent="0.35">
      <c r="A38" s="27" t="s">
        <v>61</v>
      </c>
      <c r="B38" s="22" t="s">
        <v>13</v>
      </c>
      <c r="C38" s="3"/>
      <c r="D38" s="3">
        <v>0.93333333333333335</v>
      </c>
      <c r="E38" s="3">
        <v>0.83</v>
      </c>
      <c r="F38" s="3">
        <v>0.93</v>
      </c>
      <c r="G38" s="22"/>
      <c r="H38" s="28">
        <v>0.89777777777777779</v>
      </c>
      <c r="I38" s="30">
        <v>1</v>
      </c>
      <c r="J38" s="3">
        <f>15/15</f>
        <v>1</v>
      </c>
      <c r="K38" s="3">
        <v>1</v>
      </c>
      <c r="L38" s="3">
        <v>1</v>
      </c>
      <c r="M38" s="3">
        <f t="shared" si="3"/>
        <v>1</v>
      </c>
      <c r="N38" s="3"/>
      <c r="O38" s="3">
        <v>0.53</v>
      </c>
      <c r="P38" s="3">
        <v>1</v>
      </c>
      <c r="Q38" s="3">
        <v>0.33</v>
      </c>
      <c r="R38" s="3">
        <v>0.62</v>
      </c>
      <c r="S38" s="3">
        <v>1</v>
      </c>
      <c r="T38" s="3">
        <v>1</v>
      </c>
      <c r="U38" s="3">
        <v>1</v>
      </c>
      <c r="V38" s="3">
        <v>1</v>
      </c>
      <c r="W38" s="3">
        <f t="shared" si="6"/>
        <v>1</v>
      </c>
      <c r="X38" s="3">
        <v>1</v>
      </c>
      <c r="Y38" s="3">
        <v>0.93</v>
      </c>
      <c r="Z38" s="3"/>
      <c r="AA38" s="3"/>
      <c r="AB38" s="3"/>
    </row>
    <row r="39" spans="1:28" x14ac:dyDescent="0.35">
      <c r="A39" s="36" t="s">
        <v>90</v>
      </c>
      <c r="C39" s="14"/>
      <c r="D39" s="1"/>
      <c r="E39" s="1"/>
      <c r="F39" s="1"/>
      <c r="H39" s="14" t="s">
        <v>112</v>
      </c>
      <c r="I39" s="15"/>
      <c r="J39" s="15"/>
      <c r="K39" s="15"/>
      <c r="L39" s="15"/>
      <c r="M39" s="15" t="s">
        <v>112</v>
      </c>
      <c r="N39" s="15"/>
      <c r="O39" s="15"/>
      <c r="P39" s="15"/>
      <c r="Q39" s="15"/>
      <c r="R39" s="15" t="s">
        <v>112</v>
      </c>
      <c r="S39" s="15"/>
      <c r="T39" s="15"/>
      <c r="U39" s="15" t="s">
        <v>112</v>
      </c>
      <c r="V39" s="15"/>
      <c r="W39" s="15"/>
      <c r="X39" s="15"/>
      <c r="Y39" s="15"/>
      <c r="Z39" s="15"/>
      <c r="AA39" s="15"/>
      <c r="AB39" s="15"/>
    </row>
    <row r="40" spans="1:28" x14ac:dyDescent="0.35">
      <c r="A40" s="27" t="s">
        <v>71</v>
      </c>
      <c r="B40" s="22">
        <v>1</v>
      </c>
      <c r="C40" s="3">
        <v>1</v>
      </c>
      <c r="D40" s="3">
        <v>1</v>
      </c>
      <c r="E40" s="3">
        <v>0.87</v>
      </c>
      <c r="F40" s="3">
        <v>1</v>
      </c>
      <c r="G40" s="22"/>
      <c r="H40" s="28">
        <v>0.95666666666666667</v>
      </c>
      <c r="I40" s="3"/>
      <c r="J40" s="3">
        <f>13/15</f>
        <v>0.8666666666666667</v>
      </c>
      <c r="K40" s="3">
        <v>1</v>
      </c>
      <c r="L40" s="3">
        <v>0.8</v>
      </c>
      <c r="M40" s="3">
        <f t="shared" si="3"/>
        <v>0.88888888888888895</v>
      </c>
      <c r="N40" s="3"/>
      <c r="O40" s="3">
        <v>1</v>
      </c>
      <c r="P40" s="3">
        <v>0.6</v>
      </c>
      <c r="Q40" s="3" t="s">
        <v>85</v>
      </c>
      <c r="R40" s="3">
        <v>0.8</v>
      </c>
      <c r="S40" s="3">
        <v>1</v>
      </c>
      <c r="T40" s="3">
        <v>1</v>
      </c>
      <c r="U40" s="3">
        <v>1</v>
      </c>
      <c r="V40" s="3">
        <v>1</v>
      </c>
      <c r="W40" s="3">
        <f t="shared" ref="W40:W48" si="7">AVERAGE(S40:V40)</f>
        <v>1</v>
      </c>
      <c r="X40" s="3">
        <v>1</v>
      </c>
      <c r="Y40" s="3">
        <v>1</v>
      </c>
      <c r="Z40" s="3"/>
      <c r="AA40" s="3"/>
      <c r="AB40" s="3"/>
    </row>
    <row r="41" spans="1:28" x14ac:dyDescent="0.35">
      <c r="A41" s="27" t="s">
        <v>72</v>
      </c>
      <c r="B41" s="22">
        <v>1</v>
      </c>
      <c r="C41" s="3">
        <v>1</v>
      </c>
      <c r="D41" s="3">
        <v>1</v>
      </c>
      <c r="E41" s="3">
        <v>0.92</v>
      </c>
      <c r="F41" s="3">
        <v>0.93</v>
      </c>
      <c r="G41" s="22"/>
      <c r="H41" s="28">
        <v>0.95000000000000007</v>
      </c>
      <c r="I41" s="3"/>
      <c r="J41" s="3">
        <f>12/15</f>
        <v>0.8</v>
      </c>
      <c r="K41" s="3">
        <v>1</v>
      </c>
      <c r="L41" s="3">
        <v>0.71</v>
      </c>
      <c r="M41" s="3">
        <f t="shared" si="3"/>
        <v>0.83666666666666656</v>
      </c>
      <c r="N41" s="3"/>
      <c r="O41" s="3">
        <v>0.6</v>
      </c>
      <c r="P41" s="3">
        <v>0.69</v>
      </c>
      <c r="Q41" s="3">
        <v>0.53</v>
      </c>
      <c r="R41" s="3">
        <v>0.60666666666666669</v>
      </c>
      <c r="S41" s="3">
        <v>1</v>
      </c>
      <c r="T41" s="3">
        <v>0.93</v>
      </c>
      <c r="U41" s="3">
        <v>0.93</v>
      </c>
      <c r="V41" s="3">
        <v>1</v>
      </c>
      <c r="W41" s="3">
        <f t="shared" si="7"/>
        <v>0.96500000000000008</v>
      </c>
      <c r="X41" s="3">
        <v>1</v>
      </c>
      <c r="Y41" s="3">
        <v>1</v>
      </c>
      <c r="Z41" s="3"/>
      <c r="AA41" s="3"/>
      <c r="AB41" s="3"/>
    </row>
    <row r="42" spans="1:28" x14ac:dyDescent="0.35">
      <c r="A42" s="27" t="s">
        <v>73</v>
      </c>
      <c r="B42" s="22">
        <v>1</v>
      </c>
      <c r="C42" s="3">
        <v>1</v>
      </c>
      <c r="D42" s="3">
        <v>1</v>
      </c>
      <c r="E42" s="3">
        <v>0.92</v>
      </c>
      <c r="F42" s="3">
        <v>1</v>
      </c>
      <c r="G42" s="22"/>
      <c r="H42" s="28">
        <v>0.97333333333333327</v>
      </c>
      <c r="I42" s="3"/>
      <c r="J42" s="3">
        <f>15/15</f>
        <v>1</v>
      </c>
      <c r="K42" s="3">
        <v>1</v>
      </c>
      <c r="L42" s="3">
        <v>1</v>
      </c>
      <c r="M42" s="3">
        <f t="shared" si="3"/>
        <v>1</v>
      </c>
      <c r="N42" s="3"/>
      <c r="O42" s="3">
        <v>0.91</v>
      </c>
      <c r="P42" s="3">
        <f>9/13</f>
        <v>0.69230769230769229</v>
      </c>
      <c r="Q42" s="3">
        <v>0.8</v>
      </c>
      <c r="R42" s="3">
        <v>0.80076923076923079</v>
      </c>
      <c r="S42" s="3">
        <v>0.56999999999999995</v>
      </c>
      <c r="T42" s="3">
        <v>0.69</v>
      </c>
      <c r="U42" s="3">
        <v>0.92</v>
      </c>
      <c r="V42" s="3">
        <v>0.67</v>
      </c>
      <c r="W42" s="3">
        <f t="shared" si="7"/>
        <v>0.71249999999999991</v>
      </c>
      <c r="X42" s="3">
        <v>0.8</v>
      </c>
      <c r="Y42" s="3">
        <v>0.6</v>
      </c>
      <c r="Z42" s="3"/>
      <c r="AA42" s="3"/>
      <c r="AB42" s="3"/>
    </row>
    <row r="43" spans="1:28" x14ac:dyDescent="0.35">
      <c r="A43" s="27" t="s">
        <v>74</v>
      </c>
      <c r="B43" s="22">
        <v>1</v>
      </c>
      <c r="C43" s="3">
        <v>1</v>
      </c>
      <c r="D43" s="3">
        <v>0.91666666666666663</v>
      </c>
      <c r="E43" s="3">
        <v>0.62</v>
      </c>
      <c r="F43" s="3">
        <v>0.73</v>
      </c>
      <c r="G43" s="22"/>
      <c r="H43" s="28">
        <v>0.75555555555555554</v>
      </c>
      <c r="I43" s="3"/>
      <c r="J43" s="3">
        <f>15/15</f>
        <v>1</v>
      </c>
      <c r="K43" s="3">
        <v>1</v>
      </c>
      <c r="L43" s="3">
        <v>1</v>
      </c>
      <c r="M43" s="3">
        <f t="shared" si="3"/>
        <v>1</v>
      </c>
      <c r="N43" s="3"/>
      <c r="O43" s="3">
        <v>0.91</v>
      </c>
      <c r="P43" s="3">
        <v>1</v>
      </c>
      <c r="Q43" s="3">
        <v>1</v>
      </c>
      <c r="R43" s="3">
        <v>0.97000000000000008</v>
      </c>
      <c r="S43" s="3">
        <v>0.5</v>
      </c>
      <c r="T43" s="3">
        <v>0.75</v>
      </c>
      <c r="U43" s="3">
        <v>1</v>
      </c>
      <c r="V43" s="3">
        <v>0.6</v>
      </c>
      <c r="W43" s="3">
        <f t="shared" si="7"/>
        <v>0.71250000000000002</v>
      </c>
      <c r="X43" s="3">
        <v>0.73</v>
      </c>
      <c r="Y43" s="3">
        <v>0.13</v>
      </c>
      <c r="Z43" s="3"/>
      <c r="AA43" s="3"/>
      <c r="AB43" s="3"/>
    </row>
    <row r="44" spans="1:28" x14ac:dyDescent="0.35">
      <c r="A44" s="27" t="s">
        <v>75</v>
      </c>
      <c r="B44" s="22">
        <v>0.73</v>
      </c>
      <c r="C44" s="3">
        <v>1</v>
      </c>
      <c r="D44" s="3">
        <v>0.91666666666666663</v>
      </c>
      <c r="E44" s="3">
        <v>0.78</v>
      </c>
      <c r="F44" s="3">
        <v>0.87</v>
      </c>
      <c r="G44" s="22"/>
      <c r="H44" s="28">
        <v>0.85555555555555562</v>
      </c>
      <c r="I44" s="3"/>
      <c r="J44" s="3">
        <f>12/15</f>
        <v>0.8</v>
      </c>
      <c r="K44" s="3">
        <v>0.93</v>
      </c>
      <c r="L44" s="3">
        <v>0.6</v>
      </c>
      <c r="M44" s="3">
        <f t="shared" si="3"/>
        <v>0.77666666666666673</v>
      </c>
      <c r="N44" s="3"/>
      <c r="O44" s="3">
        <v>0.73</v>
      </c>
      <c r="P44" s="3">
        <v>0.38</v>
      </c>
      <c r="Q44" s="3">
        <v>0.87</v>
      </c>
      <c r="R44" s="3">
        <v>0.66</v>
      </c>
      <c r="S44" s="3">
        <v>0.5</v>
      </c>
      <c r="T44" s="3">
        <v>0.33</v>
      </c>
      <c r="U44" s="3">
        <v>0.77</v>
      </c>
      <c r="V44" s="3">
        <v>0.4</v>
      </c>
      <c r="W44" s="3">
        <f t="shared" si="7"/>
        <v>0.5</v>
      </c>
      <c r="X44" s="3">
        <v>0.64</v>
      </c>
      <c r="Y44" s="3">
        <v>0.67</v>
      </c>
      <c r="Z44" s="3"/>
      <c r="AA44" s="3"/>
      <c r="AB44" s="3"/>
    </row>
    <row r="45" spans="1:28" x14ac:dyDescent="0.35">
      <c r="A45" t="s">
        <v>161</v>
      </c>
      <c r="B45" s="22" t="s">
        <v>13</v>
      </c>
      <c r="C45" s="3">
        <v>1</v>
      </c>
      <c r="D45" s="3">
        <v>1</v>
      </c>
      <c r="E45" s="3">
        <v>0.33</v>
      </c>
      <c r="F45" s="3">
        <v>0.75</v>
      </c>
      <c r="G45" s="22"/>
      <c r="H45" s="28">
        <v>0.69333333333333336</v>
      </c>
      <c r="I45" s="3"/>
      <c r="J45" s="3">
        <f>1/1</f>
        <v>1</v>
      </c>
      <c r="K45" s="3" t="s">
        <v>85</v>
      </c>
      <c r="L45" s="3">
        <v>1</v>
      </c>
      <c r="M45" s="3">
        <f t="shared" si="3"/>
        <v>1</v>
      </c>
      <c r="N45" s="3"/>
      <c r="O45" s="3">
        <v>0</v>
      </c>
      <c r="P45" s="3">
        <v>0.8</v>
      </c>
      <c r="Q45" s="3">
        <v>1</v>
      </c>
      <c r="R45" s="3">
        <v>0.6</v>
      </c>
      <c r="S45" s="3">
        <v>0.5</v>
      </c>
      <c r="T45" s="3" t="s">
        <v>117</v>
      </c>
      <c r="U45" s="3">
        <v>1</v>
      </c>
      <c r="V45" s="3">
        <v>0.67</v>
      </c>
      <c r="W45" s="3">
        <f t="shared" si="7"/>
        <v>0.72333333333333327</v>
      </c>
      <c r="X45" s="3">
        <v>1</v>
      </c>
      <c r="Y45" s="3">
        <v>1</v>
      </c>
      <c r="Z45" s="3"/>
      <c r="AA45" s="3"/>
      <c r="AB45" s="3"/>
    </row>
    <row r="46" spans="1:28" x14ac:dyDescent="0.35">
      <c r="A46" s="27" t="s">
        <v>81</v>
      </c>
      <c r="B46" s="37"/>
      <c r="C46" s="9"/>
      <c r="D46" s="9"/>
      <c r="E46" s="9"/>
      <c r="F46" s="9"/>
      <c r="G46" s="37"/>
      <c r="H46" s="9"/>
      <c r="I46" s="3"/>
      <c r="J46" s="3"/>
      <c r="K46" s="3"/>
      <c r="L46" s="3"/>
      <c r="M46" s="3"/>
      <c r="N46" s="3"/>
      <c r="O46" s="3">
        <v>0.5</v>
      </c>
      <c r="P46" s="3" t="s">
        <v>85</v>
      </c>
      <c r="Q46" s="3" t="s">
        <v>85</v>
      </c>
      <c r="R46" s="3">
        <v>0.5</v>
      </c>
      <c r="S46" s="3" t="s">
        <v>85</v>
      </c>
      <c r="T46" s="3" t="s">
        <v>117</v>
      </c>
      <c r="U46" s="3"/>
      <c r="V46" s="3">
        <v>1</v>
      </c>
      <c r="W46" s="3">
        <f t="shared" si="7"/>
        <v>1</v>
      </c>
      <c r="X46" s="3" t="s">
        <v>85</v>
      </c>
      <c r="Y46" s="3" t="s">
        <v>85</v>
      </c>
      <c r="Z46" s="3"/>
      <c r="AA46" s="3"/>
      <c r="AB46" s="3"/>
    </row>
    <row r="47" spans="1:28" x14ac:dyDescent="0.35">
      <c r="A47" s="27" t="s">
        <v>129</v>
      </c>
      <c r="B47" s="37"/>
      <c r="C47" s="9"/>
      <c r="D47" s="9"/>
      <c r="E47" s="9"/>
      <c r="F47" s="9"/>
      <c r="G47" s="37"/>
      <c r="H47" s="9"/>
      <c r="I47" s="3"/>
      <c r="J47" s="3"/>
      <c r="K47" s="3"/>
      <c r="L47" s="3"/>
      <c r="M47" s="3"/>
      <c r="N47" s="3"/>
      <c r="O47" s="3">
        <v>0.67</v>
      </c>
      <c r="P47" s="3">
        <v>0.87</v>
      </c>
      <c r="Q47" s="3">
        <v>1</v>
      </c>
      <c r="R47" s="3">
        <v>0.84666666666666668</v>
      </c>
      <c r="S47" s="3">
        <v>1</v>
      </c>
      <c r="T47" s="3">
        <v>1</v>
      </c>
      <c r="U47" s="3">
        <v>0.93</v>
      </c>
      <c r="V47" s="3">
        <v>1</v>
      </c>
      <c r="W47" s="3">
        <f t="shared" si="7"/>
        <v>0.98250000000000004</v>
      </c>
      <c r="X47" s="3">
        <v>0.87</v>
      </c>
      <c r="Y47" s="3">
        <v>0.93</v>
      </c>
      <c r="Z47" s="3"/>
      <c r="AA47" s="3"/>
      <c r="AB47" s="3"/>
    </row>
    <row r="48" spans="1:28" x14ac:dyDescent="0.35">
      <c r="A48" s="27" t="s">
        <v>130</v>
      </c>
      <c r="B48" s="37"/>
      <c r="C48" s="9"/>
      <c r="D48" s="9"/>
      <c r="E48" s="9"/>
      <c r="F48" s="9"/>
      <c r="G48" s="37"/>
      <c r="H48" s="9"/>
      <c r="I48" s="3"/>
      <c r="J48" s="3"/>
      <c r="K48" s="3"/>
      <c r="L48" s="3"/>
      <c r="M48" s="3"/>
      <c r="N48" s="3"/>
      <c r="O48" s="3">
        <v>0.02</v>
      </c>
      <c r="P48" s="3">
        <v>0.4</v>
      </c>
      <c r="Q48" s="3">
        <v>0.86</v>
      </c>
      <c r="R48" s="3">
        <v>0.42666666666666669</v>
      </c>
      <c r="S48" s="3">
        <v>0.67</v>
      </c>
      <c r="T48" s="3" t="s">
        <v>117</v>
      </c>
      <c r="U48" s="3"/>
      <c r="V48" s="3">
        <v>1</v>
      </c>
      <c r="W48" s="3">
        <f t="shared" si="7"/>
        <v>0.83499999999999996</v>
      </c>
      <c r="X48" s="3">
        <v>1</v>
      </c>
      <c r="Y48" s="3" t="s">
        <v>13</v>
      </c>
      <c r="Z48" s="3"/>
      <c r="AA48" s="3"/>
      <c r="AB48" s="3"/>
    </row>
    <row r="49" spans="1:28" hidden="1" x14ac:dyDescent="0.35">
      <c r="A49" s="36" t="s">
        <v>132</v>
      </c>
      <c r="B49" s="21"/>
      <c r="D49" s="9"/>
      <c r="E49" s="9"/>
      <c r="F49" s="9"/>
      <c r="G49" s="21"/>
      <c r="I49" s="3"/>
      <c r="J49" s="30"/>
      <c r="K49" s="30"/>
      <c r="L49" s="30"/>
      <c r="M49" s="30"/>
      <c r="N49" s="30"/>
      <c r="O49" s="30"/>
      <c r="P49" s="30"/>
      <c r="Q49" s="30"/>
      <c r="R49" s="30" t="e">
        <v>#DIV/0!</v>
      </c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spans="1:28" ht="29" hidden="1" x14ac:dyDescent="0.35">
      <c r="A50" s="27" t="s">
        <v>77</v>
      </c>
      <c r="B50" s="22"/>
      <c r="C50" s="3">
        <v>1</v>
      </c>
      <c r="D50" s="3">
        <v>1</v>
      </c>
      <c r="E50" s="3">
        <v>1</v>
      </c>
      <c r="F50" s="3">
        <v>0.87</v>
      </c>
      <c r="G50" s="22"/>
      <c r="H50" s="28">
        <v>0.95666666666666667</v>
      </c>
      <c r="I50" s="3"/>
      <c r="J50" s="3">
        <f>15/15</f>
        <v>1</v>
      </c>
      <c r="K50" s="3">
        <v>1</v>
      </c>
      <c r="L50" s="3">
        <v>1</v>
      </c>
      <c r="M50" s="3">
        <f t="shared" si="3"/>
        <v>1</v>
      </c>
      <c r="N50" s="3"/>
      <c r="O50" s="3"/>
      <c r="P50" s="3"/>
      <c r="Q50" s="3"/>
      <c r="R50" s="3" t="e">
        <v>#DIV/0!</v>
      </c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idden="1" x14ac:dyDescent="0.35">
      <c r="A51" s="27" t="s">
        <v>78</v>
      </c>
      <c r="B51" s="22"/>
      <c r="C51" s="3" t="s">
        <v>13</v>
      </c>
      <c r="D51" s="3">
        <v>0.33333333333333331</v>
      </c>
      <c r="E51" s="3">
        <v>0.6</v>
      </c>
      <c r="F51" s="3">
        <v>0.85</v>
      </c>
      <c r="G51" s="22"/>
      <c r="H51" s="28">
        <v>0.59444444444444444</v>
      </c>
      <c r="I51" s="3"/>
      <c r="J51" s="3">
        <f>15/15</f>
        <v>1</v>
      </c>
      <c r="K51" s="3">
        <v>1</v>
      </c>
      <c r="L51" s="3">
        <v>1</v>
      </c>
      <c r="M51" s="3">
        <f t="shared" si="3"/>
        <v>1</v>
      </c>
      <c r="N51" s="3"/>
      <c r="O51" s="3"/>
      <c r="P51" s="3"/>
      <c r="Q51" s="3"/>
      <c r="R51" s="3" t="e">
        <v>#DIV/0!</v>
      </c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idden="1" x14ac:dyDescent="0.35">
      <c r="A52" s="27" t="s">
        <v>80</v>
      </c>
      <c r="B52" s="22"/>
      <c r="C52" s="3" t="s">
        <v>13</v>
      </c>
      <c r="D52" s="3" t="s">
        <v>13</v>
      </c>
      <c r="E52" s="3" t="s">
        <v>85</v>
      </c>
      <c r="F52" s="3">
        <v>1</v>
      </c>
      <c r="G52" s="22"/>
      <c r="H52" s="28">
        <v>1</v>
      </c>
      <c r="I52" s="3"/>
      <c r="J52" s="3" t="s">
        <v>85</v>
      </c>
      <c r="K52" s="3" t="s">
        <v>85</v>
      </c>
      <c r="L52" s="3" t="s">
        <v>117</v>
      </c>
      <c r="M52" s="3" t="s">
        <v>112</v>
      </c>
      <c r="N52" s="3"/>
      <c r="O52" s="3"/>
      <c r="P52" s="3"/>
      <c r="Q52" s="3"/>
      <c r="R52" s="3" t="e">
        <v>#DIV/0!</v>
      </c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idden="1" x14ac:dyDescent="0.35">
      <c r="A53" s="27" t="s">
        <v>81</v>
      </c>
      <c r="B53" s="22"/>
      <c r="C53" s="3" t="s">
        <v>13</v>
      </c>
      <c r="D53" s="3" t="s">
        <v>13</v>
      </c>
      <c r="E53" s="3" t="s">
        <v>85</v>
      </c>
      <c r="F53" s="3">
        <v>0</v>
      </c>
      <c r="G53" s="22"/>
      <c r="H53" s="28">
        <v>0</v>
      </c>
      <c r="I53" s="3"/>
      <c r="J53" s="3" t="s">
        <v>116</v>
      </c>
      <c r="K53" s="3" t="s">
        <v>85</v>
      </c>
      <c r="L53" s="3" t="s">
        <v>117</v>
      </c>
      <c r="M53" s="3" t="s">
        <v>112</v>
      </c>
      <c r="N53" s="3"/>
      <c r="O53" s="3"/>
      <c r="P53" s="3"/>
      <c r="Q53" s="3"/>
      <c r="R53" s="3" t="e">
        <v>#DIV/0!</v>
      </c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idden="1" x14ac:dyDescent="0.35">
      <c r="A54" s="27" t="s">
        <v>83</v>
      </c>
      <c r="B54" s="22"/>
      <c r="C54" s="3">
        <v>1</v>
      </c>
      <c r="D54" s="3">
        <v>1</v>
      </c>
      <c r="E54" s="3">
        <v>1</v>
      </c>
      <c r="F54" s="3">
        <v>0.75</v>
      </c>
      <c r="G54" s="22"/>
      <c r="H54" s="28">
        <v>0.91666666666666663</v>
      </c>
      <c r="I54" s="30">
        <v>0.75</v>
      </c>
      <c r="J54" s="3">
        <f>4/4</f>
        <v>1</v>
      </c>
      <c r="K54" s="3">
        <v>0.8</v>
      </c>
      <c r="L54" s="3">
        <v>1</v>
      </c>
      <c r="M54" s="3">
        <f t="shared" si="3"/>
        <v>0.88749999999999996</v>
      </c>
      <c r="N54" s="3"/>
      <c r="O54" s="3"/>
      <c r="P54" s="3"/>
      <c r="Q54" s="3"/>
      <c r="R54" s="3" t="e">
        <v>#DIV/0!</v>
      </c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idden="1" x14ac:dyDescent="0.35">
      <c r="A55" s="27" t="s">
        <v>92</v>
      </c>
      <c r="B55" s="22"/>
      <c r="C55" s="3"/>
      <c r="D55" s="3"/>
      <c r="E55" s="3"/>
      <c r="F55" s="18">
        <v>4</v>
      </c>
      <c r="G55" s="22"/>
      <c r="H55" s="29"/>
      <c r="I55" s="33">
        <v>0</v>
      </c>
      <c r="J55" s="18">
        <v>3</v>
      </c>
      <c r="K55" s="18">
        <v>1</v>
      </c>
      <c r="L55" s="18">
        <v>4</v>
      </c>
      <c r="M55" s="18">
        <f t="shared" si="3"/>
        <v>2</v>
      </c>
      <c r="N55" s="18"/>
      <c r="O55" s="18"/>
      <c r="P55" s="18"/>
      <c r="Q55" s="3"/>
      <c r="R55" s="3" t="e">
        <v>#DIV/0!</v>
      </c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29" hidden="1" x14ac:dyDescent="0.35">
      <c r="A56" s="27" t="s">
        <v>107</v>
      </c>
      <c r="B56" s="22"/>
      <c r="C56" s="3">
        <v>1</v>
      </c>
      <c r="D56" s="3">
        <v>1</v>
      </c>
      <c r="E56" s="3" t="s">
        <v>85</v>
      </c>
      <c r="F56" s="3"/>
      <c r="G56" s="22"/>
      <c r="H56" s="28">
        <v>1</v>
      </c>
      <c r="I56" s="30" t="s">
        <v>85</v>
      </c>
      <c r="J56" s="3">
        <f>3/3</f>
        <v>1</v>
      </c>
      <c r="K56" s="3">
        <v>1</v>
      </c>
      <c r="L56" s="3">
        <v>1</v>
      </c>
      <c r="M56" s="3">
        <f t="shared" si="3"/>
        <v>1</v>
      </c>
      <c r="N56" s="3"/>
      <c r="O56" s="3"/>
      <c r="P56" s="3"/>
      <c r="Q56" s="3"/>
      <c r="R56" s="3" t="e">
        <v>#DIV/0!</v>
      </c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x14ac:dyDescent="0.35">
      <c r="A57" s="36" t="s">
        <v>160</v>
      </c>
      <c r="B57" s="9"/>
      <c r="C57" s="9"/>
      <c r="D57" s="9"/>
      <c r="E57" s="9"/>
      <c r="F57" s="9"/>
      <c r="G57" s="9"/>
      <c r="H57" s="9"/>
      <c r="I57" s="30"/>
      <c r="J57" s="3"/>
      <c r="K57" s="3"/>
      <c r="L57" s="3"/>
      <c r="M57" s="3"/>
      <c r="N57" s="3"/>
      <c r="O57" s="3"/>
      <c r="P57" s="3"/>
      <c r="Q57" s="3"/>
      <c r="R57" s="3" t="s">
        <v>112</v>
      </c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x14ac:dyDescent="0.35">
      <c r="A58" s="27" t="s">
        <v>156</v>
      </c>
      <c r="B58" s="9"/>
      <c r="C58" s="9"/>
      <c r="D58" s="9"/>
      <c r="E58" s="9"/>
      <c r="F58" s="9"/>
      <c r="G58" s="9"/>
      <c r="H58" s="9"/>
      <c r="I58" s="30"/>
      <c r="J58" s="3"/>
      <c r="K58" s="3"/>
      <c r="L58" s="3"/>
      <c r="M58" s="3"/>
      <c r="N58" s="3"/>
      <c r="O58" s="3">
        <v>0.67</v>
      </c>
      <c r="P58" s="3">
        <v>1</v>
      </c>
      <c r="Q58" s="3">
        <v>1</v>
      </c>
      <c r="R58" s="3">
        <v>0.89</v>
      </c>
      <c r="S58" s="3">
        <v>1</v>
      </c>
      <c r="T58" s="3">
        <v>1</v>
      </c>
      <c r="U58" s="3">
        <v>0.87</v>
      </c>
      <c r="V58" s="3">
        <v>0.93</v>
      </c>
      <c r="W58" s="3">
        <f t="shared" ref="W58:W60" si="8">AVERAGE(S58:V58)</f>
        <v>0.95000000000000007</v>
      </c>
      <c r="X58" s="3">
        <v>0.93</v>
      </c>
      <c r="Y58" s="3">
        <v>1</v>
      </c>
      <c r="Z58" s="3"/>
      <c r="AA58" s="3"/>
      <c r="AB58" s="3"/>
    </row>
    <row r="59" spans="1:28" x14ac:dyDescent="0.35">
      <c r="A59" s="27" t="s">
        <v>157</v>
      </c>
      <c r="B59" s="9"/>
      <c r="C59" s="9"/>
      <c r="D59" s="9"/>
      <c r="E59" s="9"/>
      <c r="F59" s="9"/>
      <c r="G59" s="9"/>
      <c r="H59" s="9"/>
      <c r="I59" s="30"/>
      <c r="J59" s="3"/>
      <c r="K59" s="3"/>
      <c r="L59" s="3"/>
      <c r="M59" s="3"/>
      <c r="N59" s="3"/>
      <c r="O59" s="3">
        <v>0.67</v>
      </c>
      <c r="P59" s="3">
        <v>0.87</v>
      </c>
      <c r="Q59" s="3">
        <v>0.8</v>
      </c>
      <c r="R59" s="3">
        <v>0.77999999999999992</v>
      </c>
      <c r="S59" s="3">
        <v>0.87</v>
      </c>
      <c r="T59" s="3">
        <v>1</v>
      </c>
      <c r="U59" s="3">
        <v>1</v>
      </c>
      <c r="V59" s="3">
        <v>0.8</v>
      </c>
      <c r="W59" s="3">
        <f t="shared" si="8"/>
        <v>0.91749999999999998</v>
      </c>
      <c r="X59" s="3">
        <v>0.8</v>
      </c>
      <c r="Y59" s="3">
        <v>0.87</v>
      </c>
      <c r="Z59" s="3"/>
      <c r="AA59" s="3"/>
      <c r="AB59" s="3"/>
    </row>
    <row r="60" spans="1:28" ht="29" x14ac:dyDescent="0.35">
      <c r="A60" s="27" t="s">
        <v>158</v>
      </c>
      <c r="B60" s="9"/>
      <c r="C60" s="9"/>
      <c r="D60" s="9"/>
      <c r="E60" s="9"/>
      <c r="F60" s="9"/>
      <c r="G60" s="9"/>
      <c r="H60" s="9"/>
      <c r="I60" s="30"/>
      <c r="J60" s="3"/>
      <c r="K60" s="3"/>
      <c r="L60" s="3"/>
      <c r="M60" s="3"/>
      <c r="N60" s="3"/>
      <c r="O60" s="3">
        <v>0.43</v>
      </c>
      <c r="P60" s="3">
        <v>0</v>
      </c>
      <c r="Q60" s="3">
        <v>0.73</v>
      </c>
      <c r="R60" s="3">
        <v>0.38666666666666666</v>
      </c>
      <c r="S60" s="3">
        <v>0.8</v>
      </c>
      <c r="T60" s="3">
        <v>0.73</v>
      </c>
      <c r="U60" s="3">
        <v>0.93</v>
      </c>
      <c r="V60" s="3">
        <v>0.79</v>
      </c>
      <c r="W60" s="3">
        <f t="shared" si="8"/>
        <v>0.8125</v>
      </c>
      <c r="X60" s="3">
        <v>0.75</v>
      </c>
      <c r="Y60" s="3">
        <v>0.93</v>
      </c>
      <c r="Z60" s="3"/>
      <c r="AA60" s="3"/>
      <c r="AB60" s="3"/>
    </row>
    <row r="61" spans="1:28" x14ac:dyDescent="0.35">
      <c r="A61" s="36" t="s">
        <v>96</v>
      </c>
      <c r="C61" s="14"/>
      <c r="D61" s="1"/>
      <c r="E61" s="1"/>
      <c r="F61" s="1"/>
      <c r="H61" s="14"/>
      <c r="I61" s="30"/>
      <c r="J61" s="15"/>
      <c r="K61" s="15"/>
      <c r="L61" s="15"/>
      <c r="M61" s="15" t="s">
        <v>112</v>
      </c>
      <c r="N61" s="15"/>
      <c r="O61" s="15"/>
      <c r="P61" s="15"/>
      <c r="Q61" s="15"/>
      <c r="R61" s="15" t="s">
        <v>112</v>
      </c>
      <c r="S61" s="15"/>
      <c r="T61" s="15"/>
      <c r="U61" s="15"/>
      <c r="V61" s="15"/>
      <c r="W61" s="15"/>
      <c r="X61" s="15"/>
      <c r="Y61" s="15"/>
      <c r="Z61" s="15"/>
      <c r="AA61" s="15"/>
      <c r="AB61" s="15"/>
    </row>
    <row r="62" spans="1:28" ht="29" hidden="1" x14ac:dyDescent="0.35">
      <c r="A62" s="27" t="s">
        <v>79</v>
      </c>
      <c r="B62" s="24">
        <v>0</v>
      </c>
      <c r="C62" s="18">
        <v>0</v>
      </c>
      <c r="D62" s="18">
        <v>0</v>
      </c>
      <c r="E62" s="18">
        <v>0</v>
      </c>
      <c r="F62" s="18">
        <v>0</v>
      </c>
      <c r="G62" s="24"/>
      <c r="H62" s="29">
        <v>0</v>
      </c>
      <c r="I62" s="18">
        <v>0</v>
      </c>
      <c r="J62" s="18">
        <v>1</v>
      </c>
      <c r="K62" s="18">
        <v>2</v>
      </c>
      <c r="L62" s="18">
        <v>0</v>
      </c>
      <c r="M62" s="18">
        <f t="shared" si="3"/>
        <v>0.75</v>
      </c>
      <c r="N62" s="18"/>
      <c r="O62" s="18"/>
      <c r="P62" s="18"/>
      <c r="Q62" s="3"/>
      <c r="R62" s="3" t="e">
        <v>#DIV/0!</v>
      </c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29" hidden="1" x14ac:dyDescent="0.35">
      <c r="A63" s="27" t="s">
        <v>54</v>
      </c>
      <c r="B63" s="22" t="s">
        <v>13</v>
      </c>
      <c r="C63" s="3" t="s">
        <v>13</v>
      </c>
      <c r="D63" s="3" t="s">
        <v>13</v>
      </c>
      <c r="E63" s="3" t="s">
        <v>85</v>
      </c>
      <c r="F63" s="3" t="s">
        <v>85</v>
      </c>
      <c r="G63" s="22"/>
      <c r="H63" s="28"/>
      <c r="I63" s="3"/>
      <c r="J63" s="3">
        <f>1/1</f>
        <v>1</v>
      </c>
      <c r="K63" s="3">
        <v>0.5</v>
      </c>
      <c r="L63" s="3" t="s">
        <v>117</v>
      </c>
      <c r="M63" s="3">
        <f t="shared" si="3"/>
        <v>0.75</v>
      </c>
      <c r="N63" s="3"/>
      <c r="O63" s="3"/>
      <c r="P63" s="3"/>
      <c r="Q63" s="3"/>
      <c r="R63" s="3" t="e">
        <v>#DIV/0!</v>
      </c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43.5" x14ac:dyDescent="0.35">
      <c r="A64" s="27" t="s">
        <v>134</v>
      </c>
      <c r="B64" s="22"/>
      <c r="C64" s="3"/>
      <c r="D64" s="3"/>
      <c r="E64" s="3"/>
      <c r="F64" s="3"/>
      <c r="G64" s="22"/>
      <c r="H64" s="28"/>
      <c r="I64" s="3"/>
      <c r="J64" s="3"/>
      <c r="K64" s="3"/>
      <c r="L64" s="3"/>
      <c r="M64" s="3"/>
      <c r="N64" s="3"/>
      <c r="O64" s="3">
        <f>0/1</f>
        <v>0</v>
      </c>
      <c r="P64" s="3" t="s">
        <v>85</v>
      </c>
      <c r="Q64" s="3" t="s">
        <v>85</v>
      </c>
      <c r="R64" s="3">
        <v>0</v>
      </c>
      <c r="S64" s="3" t="s">
        <v>85</v>
      </c>
      <c r="T64" s="3" t="s">
        <v>117</v>
      </c>
      <c r="U64" s="3" t="s">
        <v>117</v>
      </c>
      <c r="V64" s="3">
        <v>0</v>
      </c>
      <c r="W64" s="3">
        <f>AVERAGE(S64:V64)</f>
        <v>0</v>
      </c>
      <c r="X64" s="3" t="s">
        <v>85</v>
      </c>
      <c r="Y64" s="3" t="s">
        <v>85</v>
      </c>
      <c r="Z64" s="3"/>
      <c r="AA64" s="3"/>
      <c r="AB64" s="3"/>
    </row>
    <row r="65" spans="1:28" ht="29" x14ac:dyDescent="0.35">
      <c r="A65" s="27" t="s">
        <v>53</v>
      </c>
      <c r="B65" s="22" t="s">
        <v>13</v>
      </c>
      <c r="C65" s="3" t="s">
        <v>13</v>
      </c>
      <c r="D65" s="3" t="s">
        <v>13</v>
      </c>
      <c r="E65" s="3" t="s">
        <v>85</v>
      </c>
      <c r="F65" s="3" t="s">
        <v>85</v>
      </c>
      <c r="G65" s="22"/>
      <c r="H65" s="28"/>
      <c r="I65" s="3"/>
      <c r="J65" s="3" t="s">
        <v>85</v>
      </c>
      <c r="K65" s="3" t="s">
        <v>85</v>
      </c>
      <c r="L65" s="3" t="s">
        <v>117</v>
      </c>
      <c r="M65" s="3" t="s">
        <v>112</v>
      </c>
      <c r="N65" s="3"/>
      <c r="O65" s="3" t="s">
        <v>85</v>
      </c>
      <c r="P65" s="3" t="s">
        <v>85</v>
      </c>
      <c r="Q65" s="3" t="s">
        <v>85</v>
      </c>
      <c r="R65" s="3" t="e">
        <v>#DIV/0!</v>
      </c>
      <c r="S65" s="3" t="s">
        <v>106</v>
      </c>
      <c r="T65" s="3" t="s">
        <v>117</v>
      </c>
      <c r="U65" s="3" t="s">
        <v>117</v>
      </c>
      <c r="V65" s="3" t="s">
        <v>117</v>
      </c>
      <c r="W65" s="3"/>
      <c r="X65" s="3" t="s">
        <v>85</v>
      </c>
      <c r="Y65" s="3" t="s">
        <v>85</v>
      </c>
      <c r="Z65" s="3"/>
      <c r="AA65" s="3"/>
      <c r="AB65" s="3"/>
    </row>
    <row r="66" spans="1:28" ht="32.25" customHeight="1" x14ac:dyDescent="0.35">
      <c r="A66" s="27" t="s">
        <v>97</v>
      </c>
      <c r="B66" s="22"/>
      <c r="C66" s="3"/>
      <c r="D66" s="3"/>
      <c r="E66" s="3"/>
      <c r="F66" s="3"/>
      <c r="G66" s="22"/>
      <c r="H66" s="28"/>
      <c r="I66" s="3"/>
      <c r="J66" s="3">
        <f>1/1</f>
        <v>1</v>
      </c>
      <c r="K66" s="3" t="s">
        <v>85</v>
      </c>
      <c r="L66" s="3">
        <v>1</v>
      </c>
      <c r="M66" s="3">
        <f t="shared" si="3"/>
        <v>1</v>
      </c>
      <c r="N66" s="3"/>
      <c r="O66" s="3" t="s">
        <v>85</v>
      </c>
      <c r="P66" s="3" t="s">
        <v>85</v>
      </c>
      <c r="Q66" s="3" t="s">
        <v>85</v>
      </c>
      <c r="R66" s="3" t="e">
        <v>#DIV/0!</v>
      </c>
      <c r="S66" s="3">
        <v>1</v>
      </c>
      <c r="T66" s="3" t="s">
        <v>117</v>
      </c>
      <c r="U66" s="3">
        <v>1</v>
      </c>
      <c r="V66" s="3">
        <v>1</v>
      </c>
      <c r="W66" s="3">
        <f t="shared" ref="W66:W67" si="9">AVERAGE(S66:V66)</f>
        <v>1</v>
      </c>
      <c r="X66" s="3">
        <v>1</v>
      </c>
      <c r="Y66" s="3">
        <v>1</v>
      </c>
      <c r="Z66" s="3"/>
      <c r="AA66" s="3"/>
      <c r="AB66" s="3"/>
    </row>
    <row r="67" spans="1:28" ht="32.25" customHeight="1" x14ac:dyDescent="0.35">
      <c r="A67" s="27" t="s">
        <v>135</v>
      </c>
      <c r="B67" s="22"/>
      <c r="C67" s="3"/>
      <c r="D67" s="3"/>
      <c r="E67" s="3"/>
      <c r="F67" s="3"/>
      <c r="G67" s="22"/>
      <c r="H67" s="28"/>
      <c r="I67" s="3"/>
      <c r="J67" s="3"/>
      <c r="K67" s="3"/>
      <c r="L67" s="3"/>
      <c r="M67" s="3"/>
      <c r="N67" s="3"/>
      <c r="O67" s="3">
        <v>0.93</v>
      </c>
      <c r="P67" s="3">
        <v>0.82</v>
      </c>
      <c r="Q67" s="3">
        <v>0.93</v>
      </c>
      <c r="R67" s="3">
        <v>0.89333333333333342</v>
      </c>
      <c r="S67" s="3">
        <v>0.73</v>
      </c>
      <c r="T67" s="3">
        <v>0.93</v>
      </c>
      <c r="U67" s="3">
        <v>0.8</v>
      </c>
      <c r="V67" s="3">
        <v>0.93</v>
      </c>
      <c r="W67" s="3">
        <f t="shared" si="9"/>
        <v>0.84750000000000003</v>
      </c>
      <c r="X67" s="3">
        <v>0.93</v>
      </c>
      <c r="Y67" s="3">
        <v>0.93</v>
      </c>
      <c r="Z67" s="3"/>
      <c r="AA67" s="3"/>
      <c r="AB67" s="3"/>
    </row>
    <row r="68" spans="1:28" ht="32.25" customHeight="1" x14ac:dyDescent="0.35">
      <c r="A68" s="27" t="s">
        <v>80</v>
      </c>
      <c r="B68" s="22"/>
      <c r="C68" s="3"/>
      <c r="D68" s="3"/>
      <c r="E68" s="3"/>
      <c r="F68" s="3"/>
      <c r="G68" s="22"/>
      <c r="H68" s="28"/>
      <c r="I68" s="3"/>
      <c r="J68" s="3"/>
      <c r="K68" s="3"/>
      <c r="L68" s="3"/>
      <c r="M68" s="3"/>
      <c r="N68" s="3"/>
      <c r="O68" s="3" t="s">
        <v>85</v>
      </c>
      <c r="P68" s="3" t="s">
        <v>85</v>
      </c>
      <c r="Q68" s="3" t="s">
        <v>85</v>
      </c>
      <c r="R68" s="3" t="s">
        <v>112</v>
      </c>
      <c r="S68" s="3" t="s">
        <v>85</v>
      </c>
      <c r="T68" s="3" t="s">
        <v>117</v>
      </c>
      <c r="U68" s="3" t="s">
        <v>117</v>
      </c>
      <c r="V68" s="3" t="s">
        <v>117</v>
      </c>
      <c r="W68" s="3"/>
      <c r="X68" s="3" t="s">
        <v>85</v>
      </c>
      <c r="Y68" s="3" t="s">
        <v>85</v>
      </c>
      <c r="Z68" s="3"/>
      <c r="AA68" s="3"/>
      <c r="AB68" s="3"/>
    </row>
    <row r="69" spans="1:28" ht="32.25" customHeight="1" x14ac:dyDescent="0.35">
      <c r="A69" s="27" t="s">
        <v>81</v>
      </c>
      <c r="B69" s="22"/>
      <c r="C69" s="3"/>
      <c r="D69" s="3"/>
      <c r="E69" s="3"/>
      <c r="F69" s="3"/>
      <c r="G69" s="22"/>
      <c r="H69" s="28"/>
      <c r="I69" s="3"/>
      <c r="J69" s="3"/>
      <c r="K69" s="3"/>
      <c r="L69" s="3"/>
      <c r="M69" s="3"/>
      <c r="N69" s="3"/>
      <c r="O69" s="3" t="s">
        <v>85</v>
      </c>
      <c r="P69" s="3" t="s">
        <v>85</v>
      </c>
      <c r="Q69" s="3" t="s">
        <v>85</v>
      </c>
      <c r="R69" s="3" t="s">
        <v>112</v>
      </c>
      <c r="S69" s="3" t="s">
        <v>165</v>
      </c>
      <c r="T69" s="3" t="s">
        <v>117</v>
      </c>
      <c r="U69" s="3" t="s">
        <v>117</v>
      </c>
      <c r="V69" s="3" t="s">
        <v>117</v>
      </c>
      <c r="W69" s="3"/>
      <c r="X69" s="3" t="s">
        <v>85</v>
      </c>
      <c r="Y69" s="3" t="s">
        <v>85</v>
      </c>
      <c r="Z69" s="3"/>
      <c r="AA69" s="3"/>
      <c r="AB69" s="3"/>
    </row>
    <row r="70" spans="1:28" x14ac:dyDescent="0.35">
      <c r="A70" s="36" t="s">
        <v>98</v>
      </c>
      <c r="B70" s="26"/>
      <c r="C70" s="3"/>
      <c r="D70" s="7"/>
      <c r="E70" s="7"/>
      <c r="F70" s="7"/>
      <c r="G70" s="26"/>
      <c r="H70" s="28"/>
      <c r="I70" s="15"/>
      <c r="J70" s="3"/>
      <c r="K70" s="3"/>
      <c r="L70" s="3"/>
      <c r="M70" s="3" t="s">
        <v>112</v>
      </c>
      <c r="N70" s="3"/>
      <c r="O70" s="3"/>
      <c r="P70" s="3"/>
      <c r="Q70" s="3"/>
      <c r="R70" s="3" t="s">
        <v>112</v>
      </c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x14ac:dyDescent="0.35">
      <c r="A71" s="27" t="s">
        <v>52</v>
      </c>
      <c r="B71" s="22">
        <v>1</v>
      </c>
      <c r="C71" s="3">
        <v>0.93</v>
      </c>
      <c r="D71" s="3">
        <v>0.93333333333333335</v>
      </c>
      <c r="E71" s="3">
        <v>1</v>
      </c>
      <c r="F71" s="3">
        <v>1</v>
      </c>
      <c r="G71" s="22"/>
      <c r="H71" s="28">
        <v>0.97777777777777786</v>
      </c>
      <c r="I71" s="30">
        <v>1</v>
      </c>
      <c r="J71" s="3">
        <f>14/15</f>
        <v>0.93333333333333335</v>
      </c>
      <c r="K71" s="3">
        <v>1</v>
      </c>
      <c r="L71" s="3">
        <v>1</v>
      </c>
      <c r="M71" s="3">
        <f t="shared" si="3"/>
        <v>0.98333333333333339</v>
      </c>
      <c r="N71" s="3"/>
      <c r="O71" s="3">
        <v>0.93</v>
      </c>
      <c r="P71" s="3">
        <v>1</v>
      </c>
      <c r="Q71" s="3">
        <v>1</v>
      </c>
      <c r="R71" s="3">
        <v>0.97666666666666668</v>
      </c>
      <c r="S71" s="3">
        <v>1</v>
      </c>
      <c r="T71" s="3">
        <v>0.93</v>
      </c>
      <c r="U71" s="3">
        <v>1</v>
      </c>
      <c r="V71" s="3">
        <v>0.93</v>
      </c>
      <c r="W71" s="3">
        <f>AVERAGE(S71:V71)</f>
        <v>0.96500000000000008</v>
      </c>
      <c r="X71" s="3">
        <v>1</v>
      </c>
      <c r="Y71" s="3">
        <v>0.93</v>
      </c>
      <c r="Z71" s="3"/>
      <c r="AA71" s="3"/>
      <c r="AB71" s="3"/>
    </row>
    <row r="72" spans="1:28" ht="29" x14ac:dyDescent="0.35">
      <c r="A72" s="27" t="s">
        <v>51</v>
      </c>
      <c r="B72" s="22">
        <v>1</v>
      </c>
      <c r="C72" s="3">
        <v>0.93</v>
      </c>
      <c r="D72" s="3">
        <v>0.93333333333333335</v>
      </c>
      <c r="E72" s="3">
        <v>1</v>
      </c>
      <c r="F72" s="3">
        <v>0.87</v>
      </c>
      <c r="G72" s="22"/>
      <c r="H72" s="28">
        <v>0.93444444444444441</v>
      </c>
      <c r="I72" s="30">
        <v>1</v>
      </c>
      <c r="J72" s="3">
        <f>15/15</f>
        <v>1</v>
      </c>
      <c r="K72" s="3">
        <v>1</v>
      </c>
      <c r="L72" s="3">
        <v>1</v>
      </c>
      <c r="M72" s="3">
        <f t="shared" si="3"/>
        <v>1</v>
      </c>
      <c r="N72" s="3"/>
      <c r="O72" s="3">
        <v>0.67</v>
      </c>
      <c r="P72" s="3">
        <v>1</v>
      </c>
      <c r="Q72" s="3">
        <v>0.93</v>
      </c>
      <c r="R72" s="3">
        <v>0.8666666666666667</v>
      </c>
      <c r="S72" s="3">
        <v>0.8</v>
      </c>
      <c r="T72" s="3">
        <v>0.8</v>
      </c>
      <c r="U72" s="3">
        <v>0.67</v>
      </c>
      <c r="V72" s="3">
        <v>0.64</v>
      </c>
      <c r="W72" s="3">
        <f t="shared" ref="W72:W76" si="10">AVERAGE(S72:V72)</f>
        <v>0.72750000000000004</v>
      </c>
      <c r="X72" s="3">
        <v>0.87</v>
      </c>
      <c r="Y72" s="3">
        <v>0.86</v>
      </c>
      <c r="Z72" s="3"/>
      <c r="AA72" s="3"/>
      <c r="AB72" s="3"/>
    </row>
    <row r="73" spans="1:28" ht="29" x14ac:dyDescent="0.35">
      <c r="A73" s="27" t="s">
        <v>50</v>
      </c>
      <c r="B73" s="22">
        <v>0.86</v>
      </c>
      <c r="C73" s="3">
        <v>1</v>
      </c>
      <c r="D73" s="3">
        <v>0.93333333333333335</v>
      </c>
      <c r="E73" s="3">
        <v>1</v>
      </c>
      <c r="F73" s="3">
        <v>0.93</v>
      </c>
      <c r="G73" s="22"/>
      <c r="H73" s="28">
        <v>0.95444444444444443</v>
      </c>
      <c r="I73" s="30">
        <v>1</v>
      </c>
      <c r="J73" s="3">
        <f t="shared" ref="J73:J74" si="11">15/15</f>
        <v>1</v>
      </c>
      <c r="K73" s="3">
        <v>1</v>
      </c>
      <c r="L73" s="3">
        <v>1</v>
      </c>
      <c r="M73" s="3">
        <f t="shared" si="3"/>
        <v>1</v>
      </c>
      <c r="N73" s="3"/>
      <c r="O73" s="3">
        <v>0.6</v>
      </c>
      <c r="P73" s="3">
        <v>1</v>
      </c>
      <c r="Q73" s="3">
        <v>0.93</v>
      </c>
      <c r="R73" s="3">
        <v>0.84333333333333338</v>
      </c>
      <c r="S73" s="3">
        <v>0.73</v>
      </c>
      <c r="T73" s="3">
        <v>0.8</v>
      </c>
      <c r="U73" s="3">
        <v>0.67</v>
      </c>
      <c r="V73" s="3">
        <v>0.5</v>
      </c>
      <c r="W73" s="3">
        <f t="shared" si="10"/>
        <v>0.67500000000000004</v>
      </c>
      <c r="X73" s="3">
        <v>0.73</v>
      </c>
      <c r="Y73" s="3">
        <v>0.86</v>
      </c>
      <c r="Z73" s="3"/>
      <c r="AA73" s="3"/>
      <c r="AB73" s="3"/>
    </row>
    <row r="74" spans="1:28" ht="29" x14ac:dyDescent="0.35">
      <c r="A74" s="27" t="s">
        <v>49</v>
      </c>
      <c r="B74" s="22">
        <v>1</v>
      </c>
      <c r="C74" s="3">
        <v>0.93</v>
      </c>
      <c r="D74" s="3">
        <v>0.93333333333333335</v>
      </c>
      <c r="E74" s="3">
        <v>1</v>
      </c>
      <c r="F74" s="3">
        <v>0.87</v>
      </c>
      <c r="G74" s="22"/>
      <c r="H74" s="28">
        <v>0.93444444444444441</v>
      </c>
      <c r="I74" s="30">
        <v>1</v>
      </c>
      <c r="J74" s="3">
        <f t="shared" si="11"/>
        <v>1</v>
      </c>
      <c r="K74" s="3">
        <v>1</v>
      </c>
      <c r="L74" s="3">
        <v>1</v>
      </c>
      <c r="M74" s="3">
        <f t="shared" si="3"/>
        <v>1</v>
      </c>
      <c r="N74" s="3"/>
      <c r="O74" s="3">
        <v>0.67</v>
      </c>
      <c r="P74" s="3">
        <v>1</v>
      </c>
      <c r="Q74" s="3">
        <v>0.93</v>
      </c>
      <c r="R74" s="3">
        <v>0.8666666666666667</v>
      </c>
      <c r="S74" s="3">
        <v>0.87</v>
      </c>
      <c r="T74" s="3">
        <v>0.8</v>
      </c>
      <c r="U74" s="3">
        <v>1</v>
      </c>
      <c r="V74" s="3">
        <v>0.79</v>
      </c>
      <c r="W74" s="3">
        <f t="shared" si="10"/>
        <v>0.86499999999999999</v>
      </c>
      <c r="X74" s="3">
        <v>1</v>
      </c>
      <c r="Y74" s="3">
        <v>0.93</v>
      </c>
      <c r="Z74" s="3"/>
      <c r="AA74" s="3"/>
      <c r="AB74" s="3"/>
    </row>
    <row r="75" spans="1:28" ht="29" x14ac:dyDescent="0.35">
      <c r="A75" s="27" t="s">
        <v>48</v>
      </c>
      <c r="B75" s="22">
        <v>1</v>
      </c>
      <c r="C75" s="3">
        <v>0.93</v>
      </c>
      <c r="D75" s="3">
        <v>0.93333333333333335</v>
      </c>
      <c r="E75" s="3">
        <v>1</v>
      </c>
      <c r="F75" s="3">
        <v>0.73</v>
      </c>
      <c r="G75" s="22"/>
      <c r="H75" s="28">
        <v>0.88777777777777767</v>
      </c>
      <c r="I75" s="30">
        <v>1</v>
      </c>
      <c r="J75" s="3">
        <f>14/15</f>
        <v>0.93333333333333335</v>
      </c>
      <c r="K75" s="3">
        <v>1</v>
      </c>
      <c r="L75" s="3">
        <v>1</v>
      </c>
      <c r="M75" s="3">
        <f t="shared" si="3"/>
        <v>0.98333333333333339</v>
      </c>
      <c r="N75" s="3"/>
      <c r="O75" s="3">
        <v>0.73</v>
      </c>
      <c r="P75" s="3">
        <v>1</v>
      </c>
      <c r="Q75" s="3">
        <v>1</v>
      </c>
      <c r="R75" s="3">
        <v>0.91</v>
      </c>
      <c r="S75" s="3">
        <v>0.93</v>
      </c>
      <c r="T75" s="3">
        <v>0.8</v>
      </c>
      <c r="U75" s="3">
        <v>1</v>
      </c>
      <c r="V75" s="3">
        <v>0.79</v>
      </c>
      <c r="W75" s="3">
        <f t="shared" si="10"/>
        <v>0.88</v>
      </c>
      <c r="X75" s="3">
        <v>1</v>
      </c>
      <c r="Y75" s="3">
        <v>0.93</v>
      </c>
      <c r="Z75" s="3"/>
      <c r="AA75" s="3"/>
      <c r="AB75" s="3"/>
    </row>
    <row r="76" spans="1:28" x14ac:dyDescent="0.35">
      <c r="A76" s="27" t="s">
        <v>47</v>
      </c>
      <c r="B76" s="22">
        <v>1</v>
      </c>
      <c r="C76" s="3">
        <v>1</v>
      </c>
      <c r="D76" s="3">
        <v>0.93333333333333335</v>
      </c>
      <c r="E76" s="3">
        <v>1</v>
      </c>
      <c r="F76" s="3">
        <v>0.93</v>
      </c>
      <c r="G76" s="22"/>
      <c r="H76" s="28">
        <v>0.95444444444444443</v>
      </c>
      <c r="I76" s="30">
        <v>1</v>
      </c>
      <c r="J76" s="3">
        <f>14/15</f>
        <v>0.93333333333333335</v>
      </c>
      <c r="K76" s="3">
        <v>1</v>
      </c>
      <c r="L76" s="3">
        <v>1</v>
      </c>
      <c r="M76" s="3">
        <f t="shared" si="3"/>
        <v>0.98333333333333339</v>
      </c>
      <c r="N76" s="3"/>
      <c r="O76" s="3">
        <v>0.67</v>
      </c>
      <c r="P76" s="3">
        <v>0.87</v>
      </c>
      <c r="Q76" s="3">
        <v>1</v>
      </c>
      <c r="R76" s="3">
        <v>0.84666666666666668</v>
      </c>
      <c r="S76" s="3">
        <v>1</v>
      </c>
      <c r="T76" s="3">
        <v>1</v>
      </c>
      <c r="U76" s="3">
        <v>1</v>
      </c>
      <c r="V76" s="3">
        <v>0.73</v>
      </c>
      <c r="W76" s="3">
        <f t="shared" si="10"/>
        <v>0.9325</v>
      </c>
      <c r="X76" s="3">
        <v>0.8</v>
      </c>
      <c r="Y76" s="3">
        <v>0.8</v>
      </c>
      <c r="Z76" s="3"/>
      <c r="AA76" s="3"/>
      <c r="AB76" s="3"/>
    </row>
    <row r="77" spans="1:28" hidden="1" x14ac:dyDescent="0.35">
      <c r="A77" s="36" t="s">
        <v>109</v>
      </c>
      <c r="C77" s="3"/>
      <c r="D77" s="1"/>
      <c r="E77" s="1"/>
      <c r="F77" s="1"/>
      <c r="H77" s="28"/>
      <c r="I77" s="15"/>
      <c r="J77" s="3"/>
      <c r="K77" s="3"/>
      <c r="L77" s="3"/>
      <c r="M77" s="3" t="s">
        <v>112</v>
      </c>
      <c r="N77" s="3"/>
      <c r="O77" s="3"/>
      <c r="P77" s="3"/>
      <c r="Q77" s="3"/>
      <c r="R77" s="3" t="e">
        <v>#DIV/0!</v>
      </c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43.5" hidden="1" x14ac:dyDescent="0.35">
      <c r="A78" s="27" t="s">
        <v>46</v>
      </c>
      <c r="B78" s="22">
        <v>1</v>
      </c>
      <c r="C78" s="3" t="s">
        <v>13</v>
      </c>
      <c r="D78" s="3" t="s">
        <v>13</v>
      </c>
      <c r="E78" s="3">
        <v>1</v>
      </c>
      <c r="F78" s="3">
        <v>1</v>
      </c>
      <c r="G78" s="22"/>
      <c r="H78" s="28">
        <v>1</v>
      </c>
      <c r="I78" s="3"/>
      <c r="J78" s="3">
        <f>1/1</f>
        <v>1</v>
      </c>
      <c r="K78" s="3" t="s">
        <v>85</v>
      </c>
      <c r="L78" s="3">
        <v>1</v>
      </c>
      <c r="M78" s="3">
        <f t="shared" si="3"/>
        <v>1</v>
      </c>
      <c r="N78" s="3"/>
      <c r="O78" s="3"/>
      <c r="P78" s="3"/>
      <c r="Q78" s="3"/>
      <c r="R78" s="3" t="e">
        <v>#DIV/0!</v>
      </c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29" hidden="1" x14ac:dyDescent="0.35">
      <c r="A79" s="27" t="s">
        <v>45</v>
      </c>
      <c r="B79" s="22">
        <v>1</v>
      </c>
      <c r="C79" s="3" t="s">
        <v>13</v>
      </c>
      <c r="D79" s="3" t="s">
        <v>13</v>
      </c>
      <c r="E79" s="3">
        <v>1</v>
      </c>
      <c r="F79" s="3">
        <v>1</v>
      </c>
      <c r="G79" s="22"/>
      <c r="H79" s="28">
        <v>1</v>
      </c>
      <c r="I79" s="3"/>
      <c r="J79" s="3">
        <f t="shared" ref="J79:J81" si="12">1/1</f>
        <v>1</v>
      </c>
      <c r="K79" s="3" t="s">
        <v>116</v>
      </c>
      <c r="L79" s="3">
        <v>1</v>
      </c>
      <c r="M79" s="3">
        <f t="shared" si="3"/>
        <v>1</v>
      </c>
      <c r="N79" s="3"/>
      <c r="O79" s="3"/>
      <c r="P79" s="3"/>
      <c r="Q79" s="3"/>
      <c r="R79" s="3" t="e">
        <v>#DIV/0!</v>
      </c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29" hidden="1" x14ac:dyDescent="0.35">
      <c r="A80" s="27" t="s">
        <v>110</v>
      </c>
      <c r="B80" s="22">
        <v>1</v>
      </c>
      <c r="C80" s="3" t="s">
        <v>13</v>
      </c>
      <c r="D80" s="3" t="s">
        <v>13</v>
      </c>
      <c r="E80" s="3">
        <v>1</v>
      </c>
      <c r="F80" s="3">
        <v>1</v>
      </c>
      <c r="G80" s="22"/>
      <c r="H80" s="28">
        <v>1</v>
      </c>
      <c r="I80" s="3"/>
      <c r="J80" s="3">
        <f t="shared" si="12"/>
        <v>1</v>
      </c>
      <c r="K80" s="3" t="s">
        <v>85</v>
      </c>
      <c r="L80" s="3">
        <v>1</v>
      </c>
      <c r="M80" s="3">
        <f t="shared" si="3"/>
        <v>1</v>
      </c>
      <c r="N80" s="3"/>
      <c r="O80" s="3"/>
      <c r="P80" s="3"/>
      <c r="Q80" s="3"/>
      <c r="R80" s="3" t="e">
        <v>#DIV/0!</v>
      </c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29" hidden="1" x14ac:dyDescent="0.35">
      <c r="A81" s="27" t="s">
        <v>43</v>
      </c>
      <c r="B81" s="22">
        <v>1</v>
      </c>
      <c r="C81" s="3" t="s">
        <v>13</v>
      </c>
      <c r="D81" s="3" t="s">
        <v>13</v>
      </c>
      <c r="E81" s="3">
        <v>1</v>
      </c>
      <c r="F81" s="3">
        <v>1</v>
      </c>
      <c r="G81" s="22"/>
      <c r="H81" s="28">
        <v>1</v>
      </c>
      <c r="I81" s="3"/>
      <c r="J81" s="3">
        <f t="shared" si="12"/>
        <v>1</v>
      </c>
      <c r="K81" s="3" t="s">
        <v>85</v>
      </c>
      <c r="L81" s="3">
        <v>1</v>
      </c>
      <c r="M81" s="3">
        <f t="shared" si="3"/>
        <v>1</v>
      </c>
      <c r="N81" s="3"/>
      <c r="O81" s="3"/>
      <c r="P81" s="3"/>
      <c r="Q81" s="3"/>
      <c r="R81" s="3" t="e">
        <v>#DIV/0!</v>
      </c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34.5" customHeight="1" x14ac:dyDescent="0.35">
      <c r="A82" s="36" t="s">
        <v>162</v>
      </c>
      <c r="C82" s="3"/>
      <c r="D82" s="4"/>
      <c r="E82" s="4"/>
      <c r="F82" s="4"/>
      <c r="H82" s="28" t="s">
        <v>112</v>
      </c>
      <c r="I82" s="13"/>
      <c r="J82" s="3"/>
      <c r="K82" s="3"/>
      <c r="L82" s="3"/>
      <c r="M82" s="3" t="s">
        <v>112</v>
      </c>
      <c r="N82" s="3"/>
      <c r="O82" s="3"/>
      <c r="P82" s="3"/>
      <c r="Q82" s="3"/>
      <c r="R82" s="3" t="s">
        <v>112</v>
      </c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29" x14ac:dyDescent="0.35">
      <c r="A83" s="27" t="s">
        <v>104</v>
      </c>
      <c r="B83" s="22"/>
      <c r="C83" s="3">
        <v>1</v>
      </c>
      <c r="D83" s="13">
        <v>0.8666666666666667</v>
      </c>
      <c r="E83" s="3">
        <v>0.47</v>
      </c>
      <c r="F83" s="3">
        <v>0.93</v>
      </c>
      <c r="G83" s="22"/>
      <c r="H83" s="28">
        <v>0.75555555555555554</v>
      </c>
      <c r="I83" s="30">
        <v>0.8</v>
      </c>
      <c r="J83" s="3">
        <f>1/1</f>
        <v>1</v>
      </c>
      <c r="K83" s="3">
        <v>0.87</v>
      </c>
      <c r="L83" s="3">
        <v>0.87</v>
      </c>
      <c r="M83" s="3">
        <f t="shared" si="3"/>
        <v>0.88500000000000001</v>
      </c>
      <c r="N83" s="3"/>
      <c r="O83" s="3">
        <v>1</v>
      </c>
      <c r="P83" s="3">
        <v>0.73</v>
      </c>
      <c r="Q83" s="3">
        <v>0.66</v>
      </c>
      <c r="R83" s="3">
        <v>0.79666666666666675</v>
      </c>
      <c r="S83" s="3">
        <v>1</v>
      </c>
      <c r="T83" s="3">
        <v>1</v>
      </c>
      <c r="U83" s="3">
        <v>1</v>
      </c>
      <c r="V83" s="3">
        <v>1</v>
      </c>
      <c r="W83" s="3">
        <f t="shared" ref="W83:W88" si="13">AVERAGE(S83:V83)</f>
        <v>1</v>
      </c>
      <c r="X83" s="3">
        <v>1</v>
      </c>
      <c r="Y83" s="3">
        <v>1</v>
      </c>
      <c r="Z83" s="3"/>
      <c r="AA83" s="3"/>
      <c r="AB83" s="3"/>
    </row>
    <row r="84" spans="1:28" ht="29" x14ac:dyDescent="0.35">
      <c r="A84" s="27" t="s">
        <v>138</v>
      </c>
      <c r="B84" s="22"/>
      <c r="C84" s="3"/>
      <c r="D84" s="4" t="s">
        <v>13</v>
      </c>
      <c r="E84" s="3">
        <v>1</v>
      </c>
      <c r="F84" s="3">
        <v>1</v>
      </c>
      <c r="G84" s="22"/>
      <c r="H84" s="28">
        <v>1</v>
      </c>
      <c r="I84" s="30">
        <v>1</v>
      </c>
      <c r="J84" s="3">
        <f>2/2</f>
        <v>1</v>
      </c>
      <c r="K84" s="3">
        <v>1</v>
      </c>
      <c r="L84" s="3" t="s">
        <v>117</v>
      </c>
      <c r="M84" s="3">
        <f t="shared" si="3"/>
        <v>1</v>
      </c>
      <c r="N84" s="3"/>
      <c r="O84" s="3">
        <v>0.5</v>
      </c>
      <c r="P84" s="3">
        <v>1</v>
      </c>
      <c r="Q84" s="3">
        <v>0.5</v>
      </c>
      <c r="R84" s="3">
        <v>0.66666666666666663</v>
      </c>
      <c r="S84" s="3">
        <v>0.5</v>
      </c>
      <c r="T84" s="3" t="s">
        <v>117</v>
      </c>
      <c r="U84" s="3">
        <v>1</v>
      </c>
      <c r="V84" s="3">
        <v>1</v>
      </c>
      <c r="W84" s="3">
        <f t="shared" si="13"/>
        <v>0.83333333333333337</v>
      </c>
      <c r="X84" s="3">
        <v>1</v>
      </c>
      <c r="Y84" s="3">
        <v>1</v>
      </c>
      <c r="Z84" s="3"/>
      <c r="AA84" s="3"/>
      <c r="AB84" s="3"/>
    </row>
    <row r="85" spans="1:28" ht="29" x14ac:dyDescent="0.35">
      <c r="A85" s="27" t="s">
        <v>105</v>
      </c>
      <c r="B85" s="22"/>
      <c r="C85" s="3">
        <v>1</v>
      </c>
      <c r="D85" s="3">
        <v>0.93333333333333335</v>
      </c>
      <c r="E85" s="3">
        <v>1</v>
      </c>
      <c r="F85" s="3">
        <v>1</v>
      </c>
      <c r="G85" s="22"/>
      <c r="H85" s="28">
        <v>0.97777777777777786</v>
      </c>
      <c r="I85" s="30">
        <v>1</v>
      </c>
      <c r="J85" s="3">
        <f>15/15</f>
        <v>1</v>
      </c>
      <c r="K85" s="3">
        <v>0.93</v>
      </c>
      <c r="L85" s="3">
        <v>1</v>
      </c>
      <c r="M85" s="3">
        <f t="shared" si="3"/>
        <v>0.98250000000000004</v>
      </c>
      <c r="N85" s="3"/>
      <c r="O85" s="3">
        <v>1</v>
      </c>
      <c r="P85" s="3">
        <v>1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>
        <f t="shared" si="13"/>
        <v>1</v>
      </c>
      <c r="X85" s="3">
        <v>1</v>
      </c>
      <c r="Y85" s="3">
        <v>1</v>
      </c>
      <c r="Z85" s="3"/>
      <c r="AA85" s="3"/>
      <c r="AB85" s="3"/>
    </row>
    <row r="86" spans="1:28" x14ac:dyDescent="0.35">
      <c r="A86" t="s">
        <v>163</v>
      </c>
      <c r="B86" s="22"/>
      <c r="C86" s="3"/>
      <c r="D86" s="3"/>
      <c r="E86" s="3"/>
      <c r="F86" s="18">
        <v>0</v>
      </c>
      <c r="G86" s="22"/>
      <c r="H86" s="29"/>
      <c r="I86" s="33" t="s">
        <v>112</v>
      </c>
      <c r="J86" s="18">
        <f>1/1</f>
        <v>1</v>
      </c>
      <c r="K86" s="18">
        <v>1</v>
      </c>
      <c r="L86" s="18">
        <v>1</v>
      </c>
      <c r="M86" s="18">
        <f t="shared" si="3"/>
        <v>1</v>
      </c>
      <c r="N86" s="18"/>
      <c r="O86" s="18">
        <v>0</v>
      </c>
      <c r="P86" s="18">
        <v>2</v>
      </c>
      <c r="Q86" s="18">
        <v>0</v>
      </c>
      <c r="R86" s="18">
        <v>2</v>
      </c>
      <c r="S86" s="3">
        <v>1</v>
      </c>
      <c r="T86" s="3" t="s">
        <v>117</v>
      </c>
      <c r="U86" s="3" t="s">
        <v>117</v>
      </c>
      <c r="V86" s="3" t="s">
        <v>117</v>
      </c>
      <c r="W86" s="3">
        <f t="shared" si="13"/>
        <v>1</v>
      </c>
      <c r="X86" s="3" t="s">
        <v>85</v>
      </c>
      <c r="Y86" s="3" t="s">
        <v>85</v>
      </c>
      <c r="Z86" s="3"/>
      <c r="AA86" s="3"/>
      <c r="AB86" s="3"/>
    </row>
    <row r="87" spans="1:28" ht="29" x14ac:dyDescent="0.35">
      <c r="A87" s="27" t="s">
        <v>102</v>
      </c>
      <c r="B87" s="22"/>
      <c r="C87" s="3"/>
      <c r="D87" s="3"/>
      <c r="E87" s="3"/>
      <c r="F87" s="18" t="s">
        <v>85</v>
      </c>
      <c r="G87" s="22"/>
      <c r="H87" s="28"/>
      <c r="I87" s="30">
        <v>1</v>
      </c>
      <c r="J87" s="3">
        <f>1/1</f>
        <v>1</v>
      </c>
      <c r="K87" s="3">
        <v>1</v>
      </c>
      <c r="L87" s="3">
        <v>1</v>
      </c>
      <c r="M87" s="3">
        <f t="shared" si="3"/>
        <v>1</v>
      </c>
      <c r="N87" s="3"/>
      <c r="O87" s="3" t="s">
        <v>85</v>
      </c>
      <c r="P87" s="3">
        <v>1</v>
      </c>
      <c r="Q87" s="3" t="s">
        <v>85</v>
      </c>
      <c r="R87" s="3">
        <v>1</v>
      </c>
      <c r="S87" s="3">
        <v>1</v>
      </c>
      <c r="T87" s="3" t="s">
        <v>117</v>
      </c>
      <c r="U87" s="3" t="s">
        <v>117</v>
      </c>
      <c r="V87" s="3" t="s">
        <v>117</v>
      </c>
      <c r="W87" s="3">
        <f t="shared" si="13"/>
        <v>1</v>
      </c>
      <c r="X87" s="3" t="s">
        <v>85</v>
      </c>
      <c r="Y87" s="3" t="s">
        <v>85</v>
      </c>
      <c r="Z87" s="3"/>
      <c r="AA87" s="3"/>
      <c r="AB87" s="3"/>
    </row>
    <row r="88" spans="1:28" x14ac:dyDescent="0.35">
      <c r="A88" s="27" t="s">
        <v>65</v>
      </c>
      <c r="B88" s="22"/>
      <c r="C88" s="3"/>
      <c r="D88" s="3"/>
      <c r="E88" s="3"/>
      <c r="F88" s="3" t="s">
        <v>106</v>
      </c>
      <c r="G88" s="22"/>
      <c r="H88" s="28"/>
      <c r="I88" s="30">
        <v>0</v>
      </c>
      <c r="J88" s="3">
        <f>1/1</f>
        <v>1</v>
      </c>
      <c r="K88" s="3">
        <v>0</v>
      </c>
      <c r="L88" s="3">
        <v>1</v>
      </c>
      <c r="M88" s="3">
        <f t="shared" si="3"/>
        <v>0.5</v>
      </c>
      <c r="N88" s="3"/>
      <c r="O88" s="3" t="s">
        <v>85</v>
      </c>
      <c r="P88" s="3">
        <v>1</v>
      </c>
      <c r="Q88" s="3" t="s">
        <v>85</v>
      </c>
      <c r="R88" s="3">
        <v>1</v>
      </c>
      <c r="S88" s="3">
        <v>0</v>
      </c>
      <c r="T88" s="3" t="s">
        <v>117</v>
      </c>
      <c r="U88" s="3" t="s">
        <v>117</v>
      </c>
      <c r="V88" s="3" t="s">
        <v>117</v>
      </c>
      <c r="W88" s="3">
        <f t="shared" si="13"/>
        <v>0</v>
      </c>
      <c r="X88" s="3" t="s">
        <v>85</v>
      </c>
      <c r="Y88" s="3" t="s">
        <v>85</v>
      </c>
      <c r="Z88" s="3"/>
      <c r="AA88" s="3"/>
      <c r="AB88" s="3"/>
    </row>
    <row r="89" spans="1:28" x14ac:dyDescent="0.35">
      <c r="A89" s="27" t="s">
        <v>140</v>
      </c>
      <c r="B89" s="3">
        <v>0.88</v>
      </c>
      <c r="C89" s="3">
        <v>0.89479166666666676</v>
      </c>
      <c r="D89" s="13">
        <v>0.84841269841269795</v>
      </c>
      <c r="E89" s="13">
        <v>0.87254545454545462</v>
      </c>
      <c r="F89" s="13">
        <v>0.87437500000000001</v>
      </c>
      <c r="G89" s="3"/>
      <c r="H89" s="28"/>
      <c r="I89" s="13">
        <v>0.82</v>
      </c>
      <c r="J89" s="3">
        <v>0.96</v>
      </c>
      <c r="K89" s="3">
        <f>AVERAGE(K8:K88)</f>
        <v>0.95979166666666649</v>
      </c>
      <c r="L89" s="3">
        <f t="shared" ref="L89:AB89" si="14">AVERAGE(L8:L88)</f>
        <v>0.99423529411764699</v>
      </c>
      <c r="M89" s="3">
        <f t="shared" si="14"/>
        <v>0.94867878787878779</v>
      </c>
      <c r="N89" s="3"/>
      <c r="O89" s="3">
        <f t="shared" si="14"/>
        <v>0.72977272727272757</v>
      </c>
      <c r="P89" s="3">
        <f t="shared" si="14"/>
        <v>0.91004709576138132</v>
      </c>
      <c r="Q89" s="3">
        <f t="shared" si="14"/>
        <v>0.88439024390243892</v>
      </c>
      <c r="R89" s="3" t="e">
        <f t="shared" si="14"/>
        <v>#DIV/0!</v>
      </c>
      <c r="S89" s="3">
        <f t="shared" si="14"/>
        <v>0.86888888888888904</v>
      </c>
      <c r="T89" s="3">
        <f t="shared" si="14"/>
        <v>0.87527777777777782</v>
      </c>
      <c r="U89" s="3">
        <f t="shared" si="14"/>
        <v>0.93673913043478263</v>
      </c>
      <c r="V89" s="3">
        <f t="shared" si="14"/>
        <v>0.85522727272727284</v>
      </c>
      <c r="W89" s="3">
        <v>0.85</v>
      </c>
      <c r="X89" s="3">
        <f t="shared" si="14"/>
        <v>0.94268292682926824</v>
      </c>
      <c r="Y89" s="3">
        <f t="shared" si="14"/>
        <v>0.91749999999999987</v>
      </c>
      <c r="Z89" s="3">
        <f t="shared" si="14"/>
        <v>0.96666666666666667</v>
      </c>
      <c r="AA89" s="3" t="e">
        <f t="shared" si="14"/>
        <v>#DIV/0!</v>
      </c>
      <c r="AB89" s="3" t="e">
        <f t="shared" si="14"/>
        <v>#DIV/0!</v>
      </c>
    </row>
    <row r="90" spans="1:28" x14ac:dyDescent="0.35">
      <c r="B90" s="5"/>
      <c r="C90" s="11"/>
      <c r="D90" s="5"/>
      <c r="E90" s="5"/>
      <c r="G90" s="5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</row>
    <row r="91" spans="1:28" x14ac:dyDescent="0.35">
      <c r="C91" s="11"/>
      <c r="D91" s="5"/>
      <c r="E91" s="5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</row>
    <row r="92" spans="1:28" x14ac:dyDescent="0.35">
      <c r="B92" s="5"/>
      <c r="C92" s="11"/>
      <c r="D92" s="5"/>
      <c r="E92" s="5"/>
      <c r="G92" s="5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</row>
  </sheetData>
  <conditionalFormatting sqref="B1:W88 B90:W1048576 B89:AB89">
    <cfRule type="iconSet" priority="179">
      <iconSet>
        <cfvo type="percent" val="0"/>
        <cfvo type="num" val="0.8"/>
        <cfvo type="num" val="0.9"/>
      </iconSet>
    </cfRule>
  </conditionalFormatting>
  <conditionalFormatting sqref="X90:AB1048576 X1:AB88">
    <cfRule type="iconSet" priority="1">
      <iconSet>
        <cfvo type="percent" val="0"/>
        <cfvo type="num" val="0.8"/>
        <cfvo type="num" val="0.9"/>
      </iconSet>
    </cfRule>
  </conditionalFormatting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CDA2-7EDA-4257-9B79-C94D638DC324}">
  <sheetPr>
    <tabColor rgb="FFFF0000"/>
  </sheetPr>
  <dimension ref="A1:AG102"/>
  <sheetViews>
    <sheetView workbookViewId="0">
      <pane xSplit="1" ySplit="6" topLeftCell="S7" activePane="bottomRight" state="frozen"/>
      <selection pane="topRight" activeCell="B1" sqref="B1"/>
      <selection pane="bottomLeft" activeCell="A7" sqref="A7"/>
      <selection pane="bottomRight" activeCell="V1" sqref="V1:V1048576"/>
    </sheetView>
  </sheetViews>
  <sheetFormatPr defaultRowHeight="14.5" x14ac:dyDescent="0.35"/>
  <cols>
    <col min="1" max="1" width="53" style="27" customWidth="1"/>
    <col min="2" max="2" width="15.26953125" customWidth="1"/>
    <col min="3" max="3" width="15.26953125" style="16" customWidth="1"/>
    <col min="4" max="5" width="15.26953125" customWidth="1"/>
    <col min="6" max="6" width="15.453125" customWidth="1"/>
    <col min="7" max="7" width="15.26953125" customWidth="1"/>
    <col min="8" max="33" width="15.26953125" style="16" customWidth="1"/>
  </cols>
  <sheetData>
    <row r="1" spans="1:33" x14ac:dyDescent="0.35">
      <c r="I1"/>
      <c r="O1" s="16" t="s">
        <v>0</v>
      </c>
    </row>
    <row r="2" spans="1:33" x14ac:dyDescent="0.35">
      <c r="I2"/>
      <c r="O2" s="16" t="s">
        <v>1</v>
      </c>
    </row>
    <row r="3" spans="1:33" ht="15.5" x14ac:dyDescent="0.35">
      <c r="G3" s="5"/>
      <c r="H3" s="11"/>
      <c r="I3" s="5"/>
      <c r="J3" s="11"/>
      <c r="K3" s="5"/>
      <c r="L3" s="5"/>
      <c r="M3" s="2" t="s">
        <v>19</v>
      </c>
      <c r="N3" s="2"/>
      <c r="O3" s="2"/>
      <c r="P3" s="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ht="15.5" x14ac:dyDescent="0.35">
      <c r="G4" s="2"/>
      <c r="H4" s="12"/>
      <c r="J4" s="12"/>
      <c r="K4" s="5"/>
      <c r="L4" s="5"/>
      <c r="M4" s="5"/>
      <c r="N4" s="5"/>
      <c r="O4" s="5"/>
      <c r="P4" s="5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33" x14ac:dyDescent="0.35">
      <c r="B5" s="4" t="s">
        <v>16</v>
      </c>
      <c r="C5" s="13" t="s">
        <v>17</v>
      </c>
      <c r="D5" s="4" t="s">
        <v>141</v>
      </c>
      <c r="E5" s="4" t="s">
        <v>142</v>
      </c>
      <c r="F5" s="4" t="s">
        <v>143</v>
      </c>
      <c r="G5" s="4" t="s">
        <v>144</v>
      </c>
      <c r="H5" s="31" t="s">
        <v>145</v>
      </c>
      <c r="I5" s="13" t="s">
        <v>146</v>
      </c>
      <c r="J5" s="13" t="s">
        <v>147</v>
      </c>
      <c r="K5" s="13" t="s">
        <v>148</v>
      </c>
      <c r="L5" s="13" t="s">
        <v>149</v>
      </c>
      <c r="M5" s="13" t="s">
        <v>150</v>
      </c>
      <c r="N5" s="13" t="s">
        <v>151</v>
      </c>
      <c r="O5" s="13" t="s">
        <v>152</v>
      </c>
      <c r="P5" s="31" t="s">
        <v>153</v>
      </c>
      <c r="Q5" s="31" t="s">
        <v>154</v>
      </c>
      <c r="R5" s="31" t="s">
        <v>155</v>
      </c>
      <c r="S5" s="31" t="s">
        <v>164</v>
      </c>
      <c r="T5" s="31" t="s">
        <v>166</v>
      </c>
      <c r="U5" s="31" t="s">
        <v>167</v>
      </c>
      <c r="V5" s="31" t="s">
        <v>168</v>
      </c>
      <c r="W5" s="13" t="s">
        <v>169</v>
      </c>
      <c r="X5" s="31" t="s">
        <v>170</v>
      </c>
      <c r="Y5" s="31" t="s">
        <v>171</v>
      </c>
      <c r="Z5" s="31" t="s">
        <v>172</v>
      </c>
      <c r="AA5" s="31" t="s">
        <v>173</v>
      </c>
      <c r="AB5" s="13" t="s">
        <v>174</v>
      </c>
      <c r="AC5" s="31" t="s">
        <v>233</v>
      </c>
      <c r="AD5" s="31" t="s">
        <v>234</v>
      </c>
      <c r="AE5" s="31" t="s">
        <v>235</v>
      </c>
      <c r="AF5" s="31" t="s">
        <v>236</v>
      </c>
      <c r="AG5" s="13" t="s">
        <v>237</v>
      </c>
    </row>
    <row r="6" spans="1:33" x14ac:dyDescent="0.35">
      <c r="B6" s="19"/>
      <c r="C6" s="19"/>
      <c r="D6" s="19"/>
      <c r="E6" s="19"/>
      <c r="F6" s="19"/>
      <c r="G6" s="19" t="s">
        <v>111</v>
      </c>
      <c r="H6" s="32"/>
      <c r="I6" s="13" t="s">
        <v>113</v>
      </c>
      <c r="J6" s="19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x14ac:dyDescent="0.35">
      <c r="A7" s="36" t="s">
        <v>12</v>
      </c>
      <c r="C7" s="14"/>
      <c r="D7" s="1"/>
      <c r="E7" s="1"/>
      <c r="F7" s="1"/>
      <c r="H7" s="14"/>
      <c r="I7" s="15" t="s">
        <v>114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1:33" ht="29" x14ac:dyDescent="0.35">
      <c r="A8" s="27" t="s">
        <v>175</v>
      </c>
      <c r="B8" s="22">
        <v>0.87</v>
      </c>
      <c r="C8" s="3">
        <v>0.73</v>
      </c>
      <c r="D8" s="3">
        <v>1</v>
      </c>
      <c r="E8" s="3">
        <v>0.93</v>
      </c>
      <c r="F8" s="3">
        <v>0.73</v>
      </c>
      <c r="G8" s="22"/>
      <c r="H8" s="28">
        <v>0.88666666666666671</v>
      </c>
      <c r="I8" s="30">
        <v>0.93333333333333335</v>
      </c>
      <c r="J8" s="3">
        <f>14/15</f>
        <v>0.93333333333333335</v>
      </c>
      <c r="K8" s="3">
        <v>1</v>
      </c>
      <c r="L8" s="3">
        <v>0.93</v>
      </c>
      <c r="M8" s="3">
        <f>AVERAGE(I8:L8)</f>
        <v>0.94916666666666671</v>
      </c>
      <c r="N8" s="3"/>
      <c r="O8" s="3">
        <v>1</v>
      </c>
      <c r="P8" s="3">
        <v>0.87</v>
      </c>
      <c r="Q8" s="3">
        <v>1</v>
      </c>
      <c r="R8" s="3">
        <v>0.95666666666666667</v>
      </c>
      <c r="S8" s="3">
        <v>0.87</v>
      </c>
      <c r="T8" s="3">
        <v>0.93</v>
      </c>
      <c r="U8" s="3">
        <v>0.93</v>
      </c>
      <c r="V8" s="3">
        <v>0.87</v>
      </c>
      <c r="W8" s="3">
        <f t="shared" ref="W8:W15" si="0">AVERAGE(S8:V8)</f>
        <v>0.9</v>
      </c>
      <c r="X8" s="3">
        <v>1</v>
      </c>
      <c r="Y8" s="3">
        <v>1</v>
      </c>
      <c r="Z8" s="3">
        <v>1</v>
      </c>
      <c r="AA8" s="3">
        <v>1</v>
      </c>
      <c r="AB8" s="3">
        <f>AVERAGE(X8:AA8)</f>
        <v>1</v>
      </c>
      <c r="AC8" s="3"/>
      <c r="AD8" s="3"/>
      <c r="AE8" s="3"/>
      <c r="AF8" s="3"/>
      <c r="AG8" s="3"/>
    </row>
    <row r="9" spans="1:33" ht="58" x14ac:dyDescent="0.35">
      <c r="A9" s="27" t="s">
        <v>176</v>
      </c>
      <c r="B9" s="22">
        <v>1</v>
      </c>
      <c r="C9" s="3"/>
      <c r="D9" s="3" t="s">
        <v>13</v>
      </c>
      <c r="E9" s="3">
        <v>1</v>
      </c>
      <c r="F9" s="3">
        <v>0.43</v>
      </c>
      <c r="G9" s="22"/>
      <c r="H9" s="28">
        <v>0.71499999999999997</v>
      </c>
      <c r="I9" s="30"/>
      <c r="J9" s="3">
        <f>0/1</f>
        <v>0</v>
      </c>
      <c r="K9" s="3" t="s">
        <v>85</v>
      </c>
      <c r="L9" s="3">
        <f>0/1</f>
        <v>0</v>
      </c>
      <c r="M9" s="3">
        <f t="shared" ref="M9:M12" si="1">AVERAGE(I9:L9)</f>
        <v>0</v>
      </c>
      <c r="N9" s="3"/>
      <c r="O9" s="3">
        <v>1</v>
      </c>
      <c r="P9" s="3" t="s">
        <v>85</v>
      </c>
      <c r="Q9" s="3" t="s">
        <v>85</v>
      </c>
      <c r="R9" s="3">
        <v>1</v>
      </c>
      <c r="S9" s="3" t="s">
        <v>85</v>
      </c>
      <c r="T9" s="3" t="s">
        <v>117</v>
      </c>
      <c r="U9" s="3">
        <v>0</v>
      </c>
      <c r="V9" s="3">
        <v>0</v>
      </c>
      <c r="W9" s="3">
        <f t="shared" si="0"/>
        <v>0</v>
      </c>
      <c r="X9" s="3" t="s">
        <v>85</v>
      </c>
      <c r="Y9" s="3" t="s">
        <v>85</v>
      </c>
      <c r="Z9" s="3" t="s">
        <v>13</v>
      </c>
      <c r="AA9" s="3" t="s">
        <v>13</v>
      </c>
      <c r="AB9" s="3"/>
      <c r="AC9" s="3"/>
      <c r="AD9" s="3"/>
      <c r="AE9" s="3"/>
      <c r="AF9" s="3"/>
      <c r="AG9" s="3"/>
    </row>
    <row r="10" spans="1:33" ht="29" x14ac:dyDescent="0.35">
      <c r="A10" s="27" t="s">
        <v>177</v>
      </c>
      <c r="B10" s="22">
        <v>1</v>
      </c>
      <c r="C10" s="3">
        <v>0.93</v>
      </c>
      <c r="D10" s="3">
        <v>0.93333333333333335</v>
      </c>
      <c r="E10" s="3">
        <v>0.93</v>
      </c>
      <c r="F10" s="3">
        <v>1</v>
      </c>
      <c r="G10" s="22"/>
      <c r="H10" s="28">
        <v>0.95444444444444443</v>
      </c>
      <c r="I10" s="30">
        <v>0.8666666666666667</v>
      </c>
      <c r="J10" s="3">
        <f>14/15</f>
        <v>0.93333333333333335</v>
      </c>
      <c r="K10" s="3">
        <v>1</v>
      </c>
      <c r="L10" s="3">
        <v>1</v>
      </c>
      <c r="M10" s="3">
        <f t="shared" si="1"/>
        <v>0.95</v>
      </c>
      <c r="N10" s="3"/>
      <c r="O10" s="3">
        <v>0.73</v>
      </c>
      <c r="P10" s="3">
        <v>1</v>
      </c>
      <c r="Q10" s="3">
        <v>1</v>
      </c>
      <c r="R10" s="3">
        <v>0.91</v>
      </c>
      <c r="S10" s="3">
        <v>0.93</v>
      </c>
      <c r="T10" s="3">
        <v>1</v>
      </c>
      <c r="U10" s="3">
        <v>1</v>
      </c>
      <c r="V10" s="3">
        <v>0.93</v>
      </c>
      <c r="W10" s="3">
        <f t="shared" si="0"/>
        <v>0.96500000000000008</v>
      </c>
      <c r="X10" s="3">
        <v>1</v>
      </c>
      <c r="Y10" s="3">
        <v>1</v>
      </c>
      <c r="Z10" s="3">
        <v>1</v>
      </c>
      <c r="AA10" s="3">
        <v>1</v>
      </c>
      <c r="AB10" s="3">
        <f t="shared" ref="AB10:AB15" si="2">AVERAGE(X10:AA10)</f>
        <v>1</v>
      </c>
      <c r="AC10" s="3"/>
      <c r="AD10" s="3"/>
      <c r="AE10" s="3"/>
      <c r="AF10" s="3"/>
      <c r="AG10" s="3"/>
    </row>
    <row r="11" spans="1:33" hidden="1" x14ac:dyDescent="0.35">
      <c r="A11" s="27" t="s">
        <v>25</v>
      </c>
      <c r="B11" s="22">
        <v>1</v>
      </c>
      <c r="C11" s="3">
        <v>0.93</v>
      </c>
      <c r="D11" s="3" t="s">
        <v>13</v>
      </c>
      <c r="E11" s="3"/>
      <c r="F11" s="3"/>
      <c r="G11" s="22"/>
      <c r="H11" s="28" t="s">
        <v>112</v>
      </c>
      <c r="I11" s="30">
        <v>0.93333333333333335</v>
      </c>
      <c r="J11" s="3">
        <f t="shared" ref="J11:J13" si="3">14/15</f>
        <v>0.93333333333333335</v>
      </c>
      <c r="K11" s="3">
        <v>1</v>
      </c>
      <c r="L11" s="3"/>
      <c r="M11" s="3">
        <f t="shared" si="1"/>
        <v>0.9555555555555556</v>
      </c>
      <c r="N11" s="3"/>
      <c r="O11" s="3"/>
      <c r="P11" s="3"/>
      <c r="Q11" s="3"/>
      <c r="R11" s="3" t="e">
        <v>#DIV/0!</v>
      </c>
      <c r="S11" s="3"/>
      <c r="T11" s="3"/>
      <c r="U11" s="3"/>
      <c r="V11" s="3"/>
      <c r="W11" s="3" t="e">
        <f t="shared" si="0"/>
        <v>#DIV/0!</v>
      </c>
      <c r="X11" s="3"/>
      <c r="Y11" s="3"/>
      <c r="Z11" s="3"/>
      <c r="AA11" s="3"/>
      <c r="AB11" s="3" t="e">
        <f t="shared" si="2"/>
        <v>#DIV/0!</v>
      </c>
      <c r="AC11" s="3"/>
      <c r="AD11" s="3"/>
      <c r="AE11" s="3"/>
      <c r="AF11" s="3"/>
      <c r="AG11" s="3"/>
    </row>
    <row r="12" spans="1:33" ht="43.5" x14ac:dyDescent="0.35">
      <c r="A12" s="27" t="s">
        <v>178</v>
      </c>
      <c r="B12" s="22">
        <v>1</v>
      </c>
      <c r="C12" s="3">
        <v>1</v>
      </c>
      <c r="D12" s="3">
        <v>0.66666666666666663</v>
      </c>
      <c r="E12" s="3">
        <v>1</v>
      </c>
      <c r="F12" s="3">
        <v>0.93</v>
      </c>
      <c r="G12" s="22"/>
      <c r="H12" s="28">
        <v>0.86555555555555552</v>
      </c>
      <c r="I12" s="30">
        <v>0.93333333333333335</v>
      </c>
      <c r="J12" s="3">
        <f t="shared" si="3"/>
        <v>0.93333333333333335</v>
      </c>
      <c r="K12" s="3">
        <v>1</v>
      </c>
      <c r="L12" s="3">
        <v>1</v>
      </c>
      <c r="M12" s="3">
        <f t="shared" si="1"/>
        <v>0.96666666666666667</v>
      </c>
      <c r="N12" s="3"/>
      <c r="O12" s="3">
        <v>0.67</v>
      </c>
      <c r="P12" s="3">
        <v>0.73</v>
      </c>
      <c r="Q12" s="3">
        <v>1</v>
      </c>
      <c r="R12" s="3">
        <v>0.8</v>
      </c>
      <c r="S12" s="3">
        <v>1</v>
      </c>
      <c r="T12" s="3">
        <v>1</v>
      </c>
      <c r="U12" s="3">
        <v>1</v>
      </c>
      <c r="V12" s="3">
        <v>0.93</v>
      </c>
      <c r="W12" s="3">
        <f t="shared" si="0"/>
        <v>0.98250000000000004</v>
      </c>
      <c r="X12" s="3">
        <v>0.93</v>
      </c>
      <c r="Y12" s="3">
        <v>0.8</v>
      </c>
      <c r="Z12" s="3">
        <v>1</v>
      </c>
      <c r="AA12" s="3">
        <v>1</v>
      </c>
      <c r="AB12" s="3">
        <f t="shared" si="2"/>
        <v>0.9325</v>
      </c>
      <c r="AC12" s="3"/>
      <c r="AD12" s="3"/>
      <c r="AE12" s="3"/>
      <c r="AF12" s="3"/>
      <c r="AG12" s="3"/>
    </row>
    <row r="13" spans="1:33" ht="43.5" x14ac:dyDescent="0.35">
      <c r="A13" s="27" t="s">
        <v>179</v>
      </c>
      <c r="B13" s="22">
        <v>1</v>
      </c>
      <c r="C13" s="3">
        <v>1</v>
      </c>
      <c r="D13" s="3">
        <v>0.8666666666666667</v>
      </c>
      <c r="E13" s="3">
        <v>1</v>
      </c>
      <c r="F13" s="3">
        <v>0.93</v>
      </c>
      <c r="G13" s="22"/>
      <c r="H13" s="28">
        <v>0.93222222222222229</v>
      </c>
      <c r="I13" s="30">
        <v>0.93333333333333335</v>
      </c>
      <c r="J13" s="3">
        <f t="shared" si="3"/>
        <v>0.93333333333333335</v>
      </c>
      <c r="K13" s="3">
        <v>1</v>
      </c>
      <c r="L13" s="3">
        <v>1</v>
      </c>
      <c r="M13" s="3">
        <f>AVERAGE(I13:L13)</f>
        <v>0.96666666666666667</v>
      </c>
      <c r="N13" s="3"/>
      <c r="O13" s="3">
        <v>0.93</v>
      </c>
      <c r="P13" s="3">
        <v>0.8</v>
      </c>
      <c r="Q13" s="3">
        <v>0.93</v>
      </c>
      <c r="R13" s="3">
        <v>0.88666666666666671</v>
      </c>
      <c r="S13" s="3">
        <v>0.93</v>
      </c>
      <c r="T13" s="3">
        <v>1</v>
      </c>
      <c r="U13" s="3">
        <v>1</v>
      </c>
      <c r="V13" s="3">
        <v>0.93</v>
      </c>
      <c r="W13" s="3">
        <f t="shared" si="0"/>
        <v>0.96500000000000008</v>
      </c>
      <c r="X13" s="3">
        <v>1</v>
      </c>
      <c r="Y13" s="3">
        <v>0.8</v>
      </c>
      <c r="Z13" s="3">
        <v>0.87</v>
      </c>
      <c r="AA13" s="3">
        <v>0.87</v>
      </c>
      <c r="AB13" s="3">
        <f t="shared" si="2"/>
        <v>0.88500000000000001</v>
      </c>
      <c r="AC13" s="3"/>
      <c r="AD13" s="3"/>
      <c r="AE13" s="3"/>
      <c r="AF13" s="3"/>
      <c r="AG13" s="3"/>
    </row>
    <row r="14" spans="1:33" ht="29" x14ac:dyDescent="0.35">
      <c r="A14" s="27" t="s">
        <v>180</v>
      </c>
      <c r="B14" s="22"/>
      <c r="C14" s="3"/>
      <c r="D14" s="3"/>
      <c r="E14" s="3"/>
      <c r="F14" s="3"/>
      <c r="G14" s="22"/>
      <c r="H14" s="28"/>
      <c r="I14" s="30"/>
      <c r="J14" s="3"/>
      <c r="K14" s="3"/>
      <c r="L14" s="3"/>
      <c r="M14" s="3"/>
      <c r="N14" s="3"/>
      <c r="O14" s="3">
        <v>0.93</v>
      </c>
      <c r="P14" s="3">
        <v>1</v>
      </c>
      <c r="Q14" s="3">
        <v>1</v>
      </c>
      <c r="R14" s="3">
        <v>0.97666666666666668</v>
      </c>
      <c r="S14" s="3">
        <v>1</v>
      </c>
      <c r="T14" s="3">
        <v>1</v>
      </c>
      <c r="U14" s="3">
        <v>1</v>
      </c>
      <c r="V14" s="3">
        <v>1</v>
      </c>
      <c r="W14" s="3">
        <f t="shared" si="0"/>
        <v>1</v>
      </c>
      <c r="X14" s="3">
        <v>1</v>
      </c>
      <c r="Y14" s="3">
        <v>1</v>
      </c>
      <c r="Z14" s="3">
        <v>1</v>
      </c>
      <c r="AA14" s="3">
        <v>1</v>
      </c>
      <c r="AB14" s="3">
        <f t="shared" si="2"/>
        <v>1</v>
      </c>
      <c r="AC14" s="3"/>
      <c r="AD14" s="3"/>
      <c r="AE14" s="3"/>
      <c r="AF14" s="3"/>
      <c r="AG14" s="3"/>
    </row>
    <row r="15" spans="1:33" ht="29" x14ac:dyDescent="0.35">
      <c r="A15" s="27" t="s">
        <v>181</v>
      </c>
      <c r="B15" s="22">
        <v>1</v>
      </c>
      <c r="C15" s="3">
        <v>1</v>
      </c>
      <c r="D15" s="3">
        <v>1</v>
      </c>
      <c r="E15" s="3">
        <v>1</v>
      </c>
      <c r="F15" s="3">
        <v>1</v>
      </c>
      <c r="G15" s="22"/>
      <c r="H15" s="28">
        <v>1</v>
      </c>
      <c r="I15" s="30">
        <v>1</v>
      </c>
      <c r="J15" s="3">
        <f>1/1</f>
        <v>1</v>
      </c>
      <c r="K15" s="3">
        <v>0.75</v>
      </c>
      <c r="L15" s="3" t="s">
        <v>13</v>
      </c>
      <c r="M15" s="3">
        <f t="shared" ref="M15:M88" si="4">AVERAGE(I15:L15)</f>
        <v>0.91666666666666663</v>
      </c>
      <c r="N15" s="3"/>
      <c r="O15" s="3">
        <v>0.86</v>
      </c>
      <c r="P15" s="3">
        <v>1</v>
      </c>
      <c r="Q15" s="3">
        <v>1</v>
      </c>
      <c r="R15" s="3">
        <v>0.95333333333333325</v>
      </c>
      <c r="S15" s="3">
        <v>1</v>
      </c>
      <c r="T15" s="3" t="s">
        <v>117</v>
      </c>
      <c r="U15" s="3" t="s">
        <v>117</v>
      </c>
      <c r="V15" s="3" t="s">
        <v>117</v>
      </c>
      <c r="W15" s="3">
        <f t="shared" si="0"/>
        <v>1</v>
      </c>
      <c r="X15" s="3" t="s">
        <v>85</v>
      </c>
      <c r="Y15" s="3" t="s">
        <v>85</v>
      </c>
      <c r="Z15" s="3">
        <v>1</v>
      </c>
      <c r="AA15" s="3">
        <v>1</v>
      </c>
      <c r="AB15" s="3">
        <f t="shared" si="2"/>
        <v>1</v>
      </c>
      <c r="AC15" s="3"/>
      <c r="AD15" s="3"/>
      <c r="AE15" s="3"/>
      <c r="AF15" s="3"/>
      <c r="AG15" s="3"/>
    </row>
    <row r="16" spans="1:33" x14ac:dyDescent="0.35">
      <c r="A16" s="36" t="s">
        <v>2</v>
      </c>
      <c r="C16" s="14"/>
      <c r="D16" s="1"/>
      <c r="E16" s="1"/>
      <c r="F16" s="1"/>
      <c r="H16" s="14"/>
      <c r="I16" s="15"/>
      <c r="J16" s="15"/>
      <c r="K16" s="15"/>
      <c r="L16" s="15"/>
      <c r="M16" s="15" t="s">
        <v>112</v>
      </c>
      <c r="N16" s="15"/>
      <c r="O16" s="15"/>
      <c r="P16" s="15"/>
      <c r="Q16" s="15"/>
      <c r="R16" s="15" t="s">
        <v>112</v>
      </c>
      <c r="S16" s="15"/>
      <c r="T16" s="15"/>
      <c r="U16" s="15"/>
      <c r="V16" s="15"/>
      <c r="W16" s="15"/>
      <c r="X16" s="15"/>
      <c r="Y16" s="15"/>
      <c r="Z16" s="15"/>
      <c r="AA16" s="15"/>
      <c r="AB16" s="3"/>
      <c r="AC16" s="15"/>
      <c r="AD16" s="15"/>
      <c r="AE16" s="15"/>
      <c r="AF16" s="15"/>
      <c r="AG16" s="3"/>
    </row>
    <row r="17" spans="1:33" ht="29" x14ac:dyDescent="0.35">
      <c r="A17" s="27" t="s">
        <v>182</v>
      </c>
      <c r="B17" s="22">
        <v>1</v>
      </c>
      <c r="C17" s="3">
        <v>1</v>
      </c>
      <c r="D17" s="3">
        <v>1</v>
      </c>
      <c r="E17" s="3">
        <v>1</v>
      </c>
      <c r="F17" s="3">
        <v>1</v>
      </c>
      <c r="G17" s="22"/>
      <c r="H17" s="28">
        <v>1</v>
      </c>
      <c r="I17" s="30">
        <v>1</v>
      </c>
      <c r="J17" s="3">
        <f>13/13</f>
        <v>1</v>
      </c>
      <c r="K17" s="3">
        <v>1</v>
      </c>
      <c r="L17" s="3">
        <v>1</v>
      </c>
      <c r="M17" s="3">
        <f t="shared" si="4"/>
        <v>1</v>
      </c>
      <c r="N17" s="3"/>
      <c r="O17" s="3">
        <v>0.73</v>
      </c>
      <c r="P17" s="3">
        <v>1</v>
      </c>
      <c r="Q17" s="3">
        <v>1</v>
      </c>
      <c r="R17" s="3">
        <v>0.91</v>
      </c>
      <c r="S17" s="3">
        <v>1</v>
      </c>
      <c r="T17" s="3">
        <v>1</v>
      </c>
      <c r="U17" s="3">
        <v>1</v>
      </c>
      <c r="V17" s="3">
        <v>1</v>
      </c>
      <c r="W17" s="3">
        <f t="shared" ref="W17:W32" si="5">AVERAGE(S17:V17)</f>
        <v>1</v>
      </c>
      <c r="X17" s="3">
        <v>1</v>
      </c>
      <c r="Y17" s="3">
        <v>1</v>
      </c>
      <c r="Z17" s="3">
        <v>1</v>
      </c>
      <c r="AA17" s="3">
        <v>1</v>
      </c>
      <c r="AB17" s="3">
        <f t="shared" ref="AB17:AB32" si="6">AVERAGE(X17:AA17)</f>
        <v>1</v>
      </c>
      <c r="AC17" s="3"/>
      <c r="AD17" s="3"/>
      <c r="AE17" s="3"/>
      <c r="AF17" s="3"/>
      <c r="AG17" s="3"/>
    </row>
    <row r="18" spans="1:33" ht="29" x14ac:dyDescent="0.35">
      <c r="A18" s="27" t="s">
        <v>183</v>
      </c>
      <c r="B18" s="22">
        <v>1</v>
      </c>
      <c r="C18" s="3">
        <v>1</v>
      </c>
      <c r="D18" s="3">
        <v>1</v>
      </c>
      <c r="E18" s="3">
        <v>1</v>
      </c>
      <c r="F18" s="3">
        <v>0.93</v>
      </c>
      <c r="G18" s="22"/>
      <c r="H18" s="28">
        <v>0.97666666666666668</v>
      </c>
      <c r="I18" s="30">
        <v>1</v>
      </c>
      <c r="J18" s="3">
        <f t="shared" ref="J18:J29" si="7">13/13</f>
        <v>1</v>
      </c>
      <c r="K18" s="3">
        <v>1</v>
      </c>
      <c r="L18" s="3">
        <v>1</v>
      </c>
      <c r="M18" s="3">
        <f t="shared" si="4"/>
        <v>1</v>
      </c>
      <c r="N18" s="3"/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f t="shared" si="5"/>
        <v>1</v>
      </c>
      <c r="X18" s="3">
        <v>1</v>
      </c>
      <c r="Y18" s="3">
        <v>1</v>
      </c>
      <c r="Z18" s="3">
        <v>1</v>
      </c>
      <c r="AA18" s="3">
        <v>1</v>
      </c>
      <c r="AB18" s="3">
        <f t="shared" si="6"/>
        <v>1</v>
      </c>
      <c r="AC18" s="3"/>
      <c r="AD18" s="3"/>
      <c r="AE18" s="3"/>
      <c r="AF18" s="3"/>
      <c r="AG18" s="3"/>
    </row>
    <row r="19" spans="1:33" ht="29" x14ac:dyDescent="0.35">
      <c r="A19" s="27" t="s">
        <v>184</v>
      </c>
      <c r="B19" s="22">
        <v>0.93</v>
      </c>
      <c r="C19" s="3">
        <v>1</v>
      </c>
      <c r="D19" s="3">
        <v>0.9285714285714286</v>
      </c>
      <c r="E19" s="3">
        <v>0.8</v>
      </c>
      <c r="F19" s="3">
        <v>0.73</v>
      </c>
      <c r="G19" s="22"/>
      <c r="H19" s="28">
        <v>0.81952380952380954</v>
      </c>
      <c r="I19" s="30">
        <v>0.73333333333333328</v>
      </c>
      <c r="J19" s="3">
        <f t="shared" si="7"/>
        <v>1</v>
      </c>
      <c r="K19" s="3">
        <v>0.8</v>
      </c>
      <c r="L19" s="3">
        <v>1</v>
      </c>
      <c r="M19" s="3">
        <f>AVERAGE(I20:L20)</f>
        <v>0.92500000000000004</v>
      </c>
      <c r="N19" s="3"/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3">
        <v>0.93</v>
      </c>
      <c r="U19" s="3">
        <v>1</v>
      </c>
      <c r="V19" s="3">
        <v>1</v>
      </c>
      <c r="W19" s="3">
        <f t="shared" si="5"/>
        <v>0.98250000000000004</v>
      </c>
      <c r="X19" s="3">
        <v>1</v>
      </c>
      <c r="Y19" s="3">
        <v>1</v>
      </c>
      <c r="Z19" s="3">
        <v>1</v>
      </c>
      <c r="AA19" s="3">
        <v>1</v>
      </c>
      <c r="AB19" s="3">
        <f t="shared" si="6"/>
        <v>1</v>
      </c>
      <c r="AC19" s="3"/>
      <c r="AD19" s="3"/>
      <c r="AE19" s="3"/>
      <c r="AF19" s="3"/>
      <c r="AG19" s="3"/>
    </row>
    <row r="20" spans="1:33" ht="43.5" x14ac:dyDescent="0.35">
      <c r="A20" s="27" t="s">
        <v>185</v>
      </c>
      <c r="B20" s="22">
        <v>0.8</v>
      </c>
      <c r="C20" s="3">
        <v>1</v>
      </c>
      <c r="D20" s="3">
        <v>1</v>
      </c>
      <c r="E20" s="3">
        <v>1</v>
      </c>
      <c r="F20" s="3">
        <v>0.93</v>
      </c>
      <c r="G20" s="22"/>
      <c r="H20" s="28">
        <v>0.97666666666666668</v>
      </c>
      <c r="I20" s="30">
        <v>0.7</v>
      </c>
      <c r="J20" s="3">
        <f t="shared" si="7"/>
        <v>1</v>
      </c>
      <c r="K20" s="3">
        <v>1</v>
      </c>
      <c r="L20" s="3">
        <v>1</v>
      </c>
      <c r="M20" s="3">
        <f t="shared" si="4"/>
        <v>0.92500000000000004</v>
      </c>
      <c r="N20" s="3"/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f t="shared" si="5"/>
        <v>1</v>
      </c>
      <c r="X20" s="3">
        <v>1</v>
      </c>
      <c r="Y20" s="3">
        <v>1</v>
      </c>
      <c r="Z20" s="3">
        <v>0.87</v>
      </c>
      <c r="AA20" s="3">
        <v>0.8</v>
      </c>
      <c r="AB20" s="3">
        <f t="shared" si="6"/>
        <v>0.91749999999999998</v>
      </c>
      <c r="AC20" s="3"/>
      <c r="AD20" s="3"/>
      <c r="AE20" s="3"/>
      <c r="AF20" s="3"/>
      <c r="AG20" s="3"/>
    </row>
    <row r="21" spans="1:33" ht="29" x14ac:dyDescent="0.35">
      <c r="A21" s="27" t="s">
        <v>186</v>
      </c>
      <c r="B21" s="22">
        <v>0.93</v>
      </c>
      <c r="C21" s="3">
        <v>0.71</v>
      </c>
      <c r="D21" s="3">
        <v>1</v>
      </c>
      <c r="E21" s="3">
        <v>1</v>
      </c>
      <c r="F21" s="3">
        <v>0.67</v>
      </c>
      <c r="G21" s="22"/>
      <c r="H21" s="28">
        <v>0.89</v>
      </c>
      <c r="I21" s="30">
        <v>0.66666666666666663</v>
      </c>
      <c r="J21" s="3">
        <f>3/3</f>
        <v>1</v>
      </c>
      <c r="K21" s="3">
        <v>1</v>
      </c>
      <c r="L21" s="3">
        <v>1</v>
      </c>
      <c r="M21" s="3">
        <f t="shared" si="4"/>
        <v>0.91666666666666663</v>
      </c>
      <c r="N21" s="3"/>
      <c r="O21" s="3">
        <v>0.8</v>
      </c>
      <c r="P21" s="3">
        <v>1</v>
      </c>
      <c r="Q21" s="3">
        <v>1</v>
      </c>
      <c r="R21" s="3">
        <v>0.93333333333333324</v>
      </c>
      <c r="S21" s="3">
        <v>0.93</v>
      </c>
      <c r="T21" s="3">
        <v>0.33</v>
      </c>
      <c r="U21" s="3">
        <v>1</v>
      </c>
      <c r="V21" s="3">
        <v>1</v>
      </c>
      <c r="W21" s="3">
        <f t="shared" si="5"/>
        <v>0.81499999999999995</v>
      </c>
      <c r="X21" s="3">
        <v>1</v>
      </c>
      <c r="Y21" s="3">
        <v>1</v>
      </c>
      <c r="Z21" s="3">
        <v>1</v>
      </c>
      <c r="AA21" s="3">
        <v>1</v>
      </c>
      <c r="AB21" s="3">
        <f t="shared" si="6"/>
        <v>1</v>
      </c>
      <c r="AC21" s="3"/>
      <c r="AD21" s="3"/>
      <c r="AE21" s="3"/>
      <c r="AF21" s="3"/>
      <c r="AG21" s="3"/>
    </row>
    <row r="22" spans="1:33" x14ac:dyDescent="0.35">
      <c r="A22" s="27" t="s">
        <v>187</v>
      </c>
      <c r="B22" s="22">
        <v>0.86</v>
      </c>
      <c r="C22" s="3">
        <v>1</v>
      </c>
      <c r="D22" s="3">
        <v>0.9285714285714286</v>
      </c>
      <c r="E22" s="3">
        <v>1</v>
      </c>
      <c r="F22" s="3">
        <v>0.93</v>
      </c>
      <c r="G22" s="22"/>
      <c r="H22" s="28">
        <v>0.95285714285714285</v>
      </c>
      <c r="I22" s="30">
        <v>0.8</v>
      </c>
      <c r="J22" s="3">
        <f t="shared" si="7"/>
        <v>1</v>
      </c>
      <c r="K22" s="3">
        <v>0.93</v>
      </c>
      <c r="L22" s="3">
        <v>1</v>
      </c>
      <c r="M22" s="3">
        <f t="shared" si="4"/>
        <v>0.9325</v>
      </c>
      <c r="N22" s="3"/>
      <c r="O22" s="3">
        <v>1</v>
      </c>
      <c r="P22" s="3">
        <v>1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f t="shared" si="5"/>
        <v>1</v>
      </c>
      <c r="X22" s="3">
        <v>1</v>
      </c>
      <c r="Y22" s="3">
        <v>1</v>
      </c>
      <c r="Z22" s="3">
        <v>1</v>
      </c>
      <c r="AA22" s="3">
        <v>1</v>
      </c>
      <c r="AB22" s="3">
        <f t="shared" si="6"/>
        <v>1</v>
      </c>
      <c r="AC22" s="3"/>
      <c r="AD22" s="3"/>
      <c r="AE22" s="3"/>
      <c r="AF22" s="3"/>
      <c r="AG22" s="3"/>
    </row>
    <row r="23" spans="1:33" ht="29" x14ac:dyDescent="0.35">
      <c r="A23" s="27" t="s">
        <v>188</v>
      </c>
      <c r="B23" s="22">
        <v>1</v>
      </c>
      <c r="C23" s="3">
        <v>1</v>
      </c>
      <c r="D23" s="3">
        <v>0.93333333333333335</v>
      </c>
      <c r="E23" s="3">
        <v>1</v>
      </c>
      <c r="F23" s="3">
        <v>1</v>
      </c>
      <c r="G23" s="22"/>
      <c r="H23" s="28">
        <v>0.97777777777777786</v>
      </c>
      <c r="I23" s="30">
        <v>1</v>
      </c>
      <c r="J23" s="3">
        <f t="shared" si="7"/>
        <v>1</v>
      </c>
      <c r="K23" s="3">
        <v>0.83</v>
      </c>
      <c r="L23" s="3">
        <v>1</v>
      </c>
      <c r="M23" s="3">
        <f t="shared" si="4"/>
        <v>0.95750000000000002</v>
      </c>
      <c r="N23" s="3"/>
      <c r="O23" s="3">
        <v>0.93</v>
      </c>
      <c r="P23" s="3">
        <v>1</v>
      </c>
      <c r="Q23" s="3">
        <v>1</v>
      </c>
      <c r="R23" s="3">
        <v>0.97666666666666668</v>
      </c>
      <c r="S23" s="3">
        <v>1</v>
      </c>
      <c r="T23" s="3">
        <v>1</v>
      </c>
      <c r="U23" s="3">
        <v>1</v>
      </c>
      <c r="V23" s="3">
        <v>1</v>
      </c>
      <c r="W23" s="3">
        <f t="shared" si="5"/>
        <v>1</v>
      </c>
      <c r="X23" s="3">
        <v>1</v>
      </c>
      <c r="Y23" s="3">
        <v>1</v>
      </c>
      <c r="Z23" s="3">
        <v>1</v>
      </c>
      <c r="AA23" s="3">
        <v>1</v>
      </c>
      <c r="AB23" s="3">
        <f t="shared" si="6"/>
        <v>1</v>
      </c>
      <c r="AC23" s="3"/>
      <c r="AD23" s="3"/>
      <c r="AE23" s="3"/>
      <c r="AF23" s="3"/>
      <c r="AG23" s="3"/>
    </row>
    <row r="24" spans="1:33" hidden="1" x14ac:dyDescent="0.35">
      <c r="A24" s="27" t="s">
        <v>37</v>
      </c>
      <c r="B24" s="22">
        <v>0.8</v>
      </c>
      <c r="C24" s="3">
        <v>1</v>
      </c>
      <c r="D24" s="3">
        <v>1</v>
      </c>
      <c r="E24" s="3">
        <v>1</v>
      </c>
      <c r="F24" s="3">
        <v>0.93</v>
      </c>
      <c r="G24" s="22"/>
      <c r="H24" s="28">
        <v>0.97666666666666668</v>
      </c>
      <c r="I24" s="30">
        <v>0.73333333333333328</v>
      </c>
      <c r="J24" s="3">
        <f t="shared" si="7"/>
        <v>1</v>
      </c>
      <c r="K24" s="3">
        <v>1</v>
      </c>
      <c r="L24" s="3">
        <v>1</v>
      </c>
      <c r="M24" s="3">
        <f t="shared" si="4"/>
        <v>0.93333333333333335</v>
      </c>
      <c r="N24" s="3"/>
      <c r="O24" s="3"/>
      <c r="P24" s="3">
        <v>1</v>
      </c>
      <c r="Q24" s="3"/>
      <c r="R24" s="3">
        <v>1</v>
      </c>
      <c r="S24" s="3"/>
      <c r="T24" s="3"/>
      <c r="U24" s="3">
        <v>1</v>
      </c>
      <c r="V24" s="3"/>
      <c r="W24" s="3">
        <f t="shared" si="5"/>
        <v>1</v>
      </c>
      <c r="X24" s="3"/>
      <c r="Y24" s="3"/>
      <c r="Z24" s="3"/>
      <c r="AA24" s="3"/>
      <c r="AB24" s="3" t="e">
        <f t="shared" si="6"/>
        <v>#DIV/0!</v>
      </c>
      <c r="AC24" s="3"/>
      <c r="AD24" s="3"/>
      <c r="AE24" s="3"/>
      <c r="AF24" s="3"/>
      <c r="AG24" s="3"/>
    </row>
    <row r="25" spans="1:33" ht="29" x14ac:dyDescent="0.35">
      <c r="A25" s="27" t="s">
        <v>189</v>
      </c>
      <c r="B25" s="22">
        <v>0.8</v>
      </c>
      <c r="C25" s="3">
        <v>1</v>
      </c>
      <c r="D25" s="3">
        <v>1</v>
      </c>
      <c r="E25" s="3">
        <v>0.8</v>
      </c>
      <c r="F25" s="3">
        <v>0.1</v>
      </c>
      <c r="G25" s="22"/>
      <c r="H25" s="28">
        <v>0.63333333333333341</v>
      </c>
      <c r="I25" s="30">
        <v>1</v>
      </c>
      <c r="J25" s="3">
        <f t="shared" si="7"/>
        <v>1</v>
      </c>
      <c r="K25" s="3">
        <v>1</v>
      </c>
      <c r="L25" s="3">
        <v>1</v>
      </c>
      <c r="M25" s="3">
        <f>AVERAGE(I25:L25)</f>
        <v>1</v>
      </c>
      <c r="N25" s="3"/>
      <c r="O25" s="3">
        <v>0.93</v>
      </c>
      <c r="P25" s="3">
        <v>1</v>
      </c>
      <c r="Q25" s="3">
        <v>1</v>
      </c>
      <c r="R25" s="3">
        <v>0.97666666666666668</v>
      </c>
      <c r="S25" s="3">
        <v>1</v>
      </c>
      <c r="T25" s="3">
        <v>1</v>
      </c>
      <c r="U25" s="3">
        <v>1</v>
      </c>
      <c r="V25" s="3">
        <v>1</v>
      </c>
      <c r="W25" s="3">
        <f t="shared" si="5"/>
        <v>1</v>
      </c>
      <c r="X25" s="3">
        <v>1</v>
      </c>
      <c r="Y25" s="3">
        <v>1</v>
      </c>
      <c r="Z25" s="3">
        <v>0.87</v>
      </c>
      <c r="AA25" s="3">
        <v>1</v>
      </c>
      <c r="AB25" s="3">
        <f t="shared" si="6"/>
        <v>0.96750000000000003</v>
      </c>
      <c r="AC25" s="3"/>
      <c r="AD25" s="3"/>
      <c r="AE25" s="3"/>
      <c r="AF25" s="3"/>
      <c r="AG25" s="3"/>
    </row>
    <row r="26" spans="1:33" ht="43.5" hidden="1" x14ac:dyDescent="0.35">
      <c r="A26" s="27" t="s">
        <v>38</v>
      </c>
      <c r="B26" s="22">
        <v>1</v>
      </c>
      <c r="C26" s="3">
        <v>1</v>
      </c>
      <c r="D26" s="3">
        <v>1</v>
      </c>
      <c r="E26" s="3">
        <v>1</v>
      </c>
      <c r="F26" s="3">
        <v>1</v>
      </c>
      <c r="G26" s="22"/>
      <c r="H26" s="28">
        <v>1</v>
      </c>
      <c r="I26" s="30">
        <v>0.93333333333333335</v>
      </c>
      <c r="J26" s="3">
        <f t="shared" si="7"/>
        <v>1</v>
      </c>
      <c r="K26" s="3">
        <v>1</v>
      </c>
      <c r="L26" s="3">
        <v>1</v>
      </c>
      <c r="M26" s="3">
        <f t="shared" si="4"/>
        <v>0.98333333333333339</v>
      </c>
      <c r="N26" s="3"/>
      <c r="O26" s="3"/>
      <c r="P26" s="3">
        <v>1</v>
      </c>
      <c r="Q26" s="3"/>
      <c r="R26" s="3">
        <v>1</v>
      </c>
      <c r="S26" s="3"/>
      <c r="T26" s="3"/>
      <c r="U26" s="3">
        <v>1</v>
      </c>
      <c r="V26" s="3"/>
      <c r="W26" s="3">
        <f t="shared" si="5"/>
        <v>1</v>
      </c>
      <c r="X26" s="3"/>
      <c r="Y26" s="3"/>
      <c r="Z26" s="3"/>
      <c r="AA26" s="3"/>
      <c r="AB26" s="3" t="e">
        <f t="shared" si="6"/>
        <v>#DIV/0!</v>
      </c>
      <c r="AC26" s="3"/>
      <c r="AD26" s="3"/>
      <c r="AE26" s="3"/>
      <c r="AF26" s="3"/>
      <c r="AG26" s="3"/>
    </row>
    <row r="27" spans="1:33" ht="29" hidden="1" x14ac:dyDescent="0.35">
      <c r="A27" s="27" t="s">
        <v>39</v>
      </c>
      <c r="B27" s="22">
        <v>1</v>
      </c>
      <c r="C27" s="3">
        <v>1</v>
      </c>
      <c r="D27" s="3">
        <v>0.93333333333333335</v>
      </c>
      <c r="E27" s="3">
        <v>1</v>
      </c>
      <c r="F27" s="3">
        <v>0.93</v>
      </c>
      <c r="G27" s="22"/>
      <c r="H27" s="28">
        <v>0.95444444444444443</v>
      </c>
      <c r="I27" s="30">
        <v>0.66666666666666663</v>
      </c>
      <c r="J27" s="3">
        <f t="shared" si="7"/>
        <v>1</v>
      </c>
      <c r="K27" s="3">
        <v>0.8</v>
      </c>
      <c r="L27" s="3">
        <v>1</v>
      </c>
      <c r="M27" s="3">
        <f t="shared" si="4"/>
        <v>0.8666666666666667</v>
      </c>
      <c r="N27" s="3"/>
      <c r="O27" s="3"/>
      <c r="P27" s="3">
        <v>1</v>
      </c>
      <c r="Q27" s="3"/>
      <c r="R27" s="3">
        <v>1</v>
      </c>
      <c r="S27" s="3"/>
      <c r="T27" s="3"/>
      <c r="U27" s="3">
        <v>1</v>
      </c>
      <c r="V27" s="3"/>
      <c r="W27" s="3">
        <f t="shared" si="5"/>
        <v>1</v>
      </c>
      <c r="X27" s="3"/>
      <c r="Y27" s="3"/>
      <c r="Z27" s="3"/>
      <c r="AA27" s="3"/>
      <c r="AB27" s="3" t="e">
        <f t="shared" si="6"/>
        <v>#DIV/0!</v>
      </c>
      <c r="AC27" s="3"/>
      <c r="AD27" s="3"/>
      <c r="AE27" s="3"/>
      <c r="AF27" s="3"/>
      <c r="AG27" s="3"/>
    </row>
    <row r="28" spans="1:33" hidden="1" x14ac:dyDescent="0.35">
      <c r="A28" s="27" t="s">
        <v>40</v>
      </c>
      <c r="B28" s="22">
        <v>1</v>
      </c>
      <c r="C28" s="3">
        <v>1</v>
      </c>
      <c r="D28" s="3">
        <v>1</v>
      </c>
      <c r="E28" s="3">
        <v>1</v>
      </c>
      <c r="F28" s="3">
        <v>1</v>
      </c>
      <c r="G28" s="22"/>
      <c r="H28" s="28">
        <v>1</v>
      </c>
      <c r="I28" s="30">
        <v>0.8</v>
      </c>
      <c r="J28" s="3">
        <f t="shared" si="7"/>
        <v>1</v>
      </c>
      <c r="K28" s="3">
        <v>1</v>
      </c>
      <c r="L28" s="3">
        <v>1</v>
      </c>
      <c r="M28" s="3">
        <f t="shared" si="4"/>
        <v>0.95</v>
      </c>
      <c r="N28" s="3"/>
      <c r="O28" s="3"/>
      <c r="P28" s="3">
        <v>1</v>
      </c>
      <c r="Q28" s="3"/>
      <c r="R28" s="3">
        <v>1</v>
      </c>
      <c r="S28" s="3"/>
      <c r="T28" s="3"/>
      <c r="U28" s="3">
        <v>1</v>
      </c>
      <c r="V28" s="3"/>
      <c r="W28" s="3">
        <f t="shared" si="5"/>
        <v>1</v>
      </c>
      <c r="X28" s="3"/>
      <c r="Y28" s="3"/>
      <c r="Z28" s="3"/>
      <c r="AA28" s="3"/>
      <c r="AB28" s="3" t="e">
        <f t="shared" si="6"/>
        <v>#DIV/0!</v>
      </c>
      <c r="AC28" s="3"/>
      <c r="AD28" s="3"/>
      <c r="AE28" s="3"/>
      <c r="AF28" s="3"/>
      <c r="AG28" s="3"/>
    </row>
    <row r="29" spans="1:33" hidden="1" x14ac:dyDescent="0.35">
      <c r="A29" s="27" t="s">
        <v>42</v>
      </c>
      <c r="B29" s="22">
        <v>1</v>
      </c>
      <c r="C29" s="3">
        <v>1</v>
      </c>
      <c r="D29" s="3">
        <v>1</v>
      </c>
      <c r="E29" s="3">
        <v>1</v>
      </c>
      <c r="F29" s="3">
        <v>1</v>
      </c>
      <c r="G29" s="22"/>
      <c r="H29" s="28">
        <v>1</v>
      </c>
      <c r="I29" s="30">
        <v>1</v>
      </c>
      <c r="J29" s="3">
        <f t="shared" si="7"/>
        <v>1</v>
      </c>
      <c r="K29" s="3">
        <v>1</v>
      </c>
      <c r="L29" s="3">
        <v>1</v>
      </c>
      <c r="M29" s="3">
        <f t="shared" si="4"/>
        <v>1</v>
      </c>
      <c r="N29" s="3"/>
      <c r="O29" s="3"/>
      <c r="P29" s="3">
        <v>1</v>
      </c>
      <c r="Q29" s="3"/>
      <c r="R29" s="3">
        <v>1</v>
      </c>
      <c r="S29" s="3"/>
      <c r="T29" s="3"/>
      <c r="U29" s="3">
        <v>1</v>
      </c>
      <c r="V29" s="3"/>
      <c r="W29" s="3">
        <f t="shared" si="5"/>
        <v>1</v>
      </c>
      <c r="X29" s="3"/>
      <c r="Y29" s="3"/>
      <c r="Z29" s="3"/>
      <c r="AA29" s="3"/>
      <c r="AB29" s="3" t="e">
        <f t="shared" si="6"/>
        <v>#DIV/0!</v>
      </c>
      <c r="AC29" s="3"/>
      <c r="AD29" s="3"/>
      <c r="AE29" s="3"/>
      <c r="AF29" s="3"/>
      <c r="AG29" s="3"/>
    </row>
    <row r="30" spans="1:33" ht="29" x14ac:dyDescent="0.35">
      <c r="A30" s="27" t="s">
        <v>190</v>
      </c>
      <c r="B30" s="9"/>
      <c r="C30" s="9"/>
      <c r="D30" s="9"/>
      <c r="E30" s="9"/>
      <c r="F30" s="9"/>
      <c r="G30" s="9"/>
      <c r="H30" s="9"/>
      <c r="I30" s="30"/>
      <c r="J30" s="3"/>
      <c r="K30" s="3"/>
      <c r="L30" s="3"/>
      <c r="M30" s="3"/>
      <c r="N30" s="3"/>
      <c r="O30" s="3">
        <v>0.66</v>
      </c>
      <c r="P30" s="3">
        <v>1</v>
      </c>
      <c r="Q30" s="3">
        <v>1</v>
      </c>
      <c r="R30" s="3">
        <v>0.88666666666666671</v>
      </c>
      <c r="S30" s="3">
        <v>0.8</v>
      </c>
      <c r="T30" s="3">
        <v>0.33</v>
      </c>
      <c r="U30" s="3">
        <v>1</v>
      </c>
      <c r="V30" s="3">
        <v>1</v>
      </c>
      <c r="W30" s="3">
        <f t="shared" si="5"/>
        <v>0.78249999999999997</v>
      </c>
      <c r="X30" s="3">
        <v>1</v>
      </c>
      <c r="Y30" s="3">
        <v>0.93</v>
      </c>
      <c r="Z30" s="3">
        <v>1</v>
      </c>
      <c r="AA30" s="3">
        <v>1</v>
      </c>
      <c r="AB30" s="3">
        <f t="shared" si="6"/>
        <v>0.98250000000000004</v>
      </c>
      <c r="AC30" s="3"/>
      <c r="AD30" s="3"/>
      <c r="AE30" s="3"/>
      <c r="AF30" s="3"/>
      <c r="AG30" s="3"/>
    </row>
    <row r="31" spans="1:33" ht="29" x14ac:dyDescent="0.35">
      <c r="A31" s="27" t="s">
        <v>191</v>
      </c>
      <c r="B31" s="9"/>
      <c r="C31" s="9"/>
      <c r="D31" s="9"/>
      <c r="E31" s="9"/>
      <c r="F31" s="9"/>
      <c r="G31" s="9"/>
      <c r="H31" s="9"/>
      <c r="I31" s="30"/>
      <c r="J31" s="3"/>
      <c r="K31" s="3"/>
      <c r="L31" s="3"/>
      <c r="M31" s="3"/>
      <c r="N31" s="3"/>
      <c r="O31" s="3" t="s">
        <v>85</v>
      </c>
      <c r="P31" s="3">
        <v>1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f t="shared" si="5"/>
        <v>1</v>
      </c>
      <c r="X31" s="3">
        <v>1</v>
      </c>
      <c r="Y31" s="3">
        <v>1</v>
      </c>
      <c r="Z31" s="3">
        <v>1</v>
      </c>
      <c r="AA31" s="3">
        <v>1</v>
      </c>
      <c r="AB31" s="3">
        <f t="shared" si="6"/>
        <v>1</v>
      </c>
      <c r="AC31" s="3"/>
      <c r="AD31" s="3"/>
      <c r="AE31" s="3"/>
      <c r="AF31" s="3"/>
      <c r="AG31" s="3"/>
    </row>
    <row r="32" spans="1:33" ht="29" x14ac:dyDescent="0.35">
      <c r="A32" s="27" t="s">
        <v>192</v>
      </c>
      <c r="B32" s="9"/>
      <c r="C32" s="9"/>
      <c r="D32" s="9"/>
      <c r="E32" s="9"/>
      <c r="F32" s="9"/>
      <c r="G32" s="9"/>
      <c r="H32" s="9"/>
      <c r="I32" s="30"/>
      <c r="J32" s="3"/>
      <c r="K32" s="3"/>
      <c r="L32" s="3"/>
      <c r="M32" s="3"/>
      <c r="N32" s="3"/>
      <c r="O32" s="3">
        <v>1</v>
      </c>
      <c r="P32" s="3">
        <v>1</v>
      </c>
      <c r="Q32" s="3">
        <v>1</v>
      </c>
      <c r="R32" s="3">
        <v>1</v>
      </c>
      <c r="S32" s="3">
        <v>1</v>
      </c>
      <c r="T32" s="3" t="s">
        <v>117</v>
      </c>
      <c r="U32" s="3">
        <v>1</v>
      </c>
      <c r="V32" s="3">
        <v>1</v>
      </c>
      <c r="W32" s="3">
        <f t="shared" si="5"/>
        <v>1</v>
      </c>
      <c r="X32" s="3">
        <v>1</v>
      </c>
      <c r="Y32" s="3">
        <v>1</v>
      </c>
      <c r="Z32" s="3" t="s">
        <v>13</v>
      </c>
      <c r="AA32" s="3" t="s">
        <v>13</v>
      </c>
      <c r="AB32" s="3">
        <f t="shared" si="6"/>
        <v>1</v>
      </c>
      <c r="AC32" s="3"/>
      <c r="AD32" s="3"/>
      <c r="AE32" s="3"/>
      <c r="AF32" s="3"/>
      <c r="AG32" s="3"/>
    </row>
    <row r="33" spans="1:33" x14ac:dyDescent="0.35">
      <c r="A33" s="36" t="s">
        <v>88</v>
      </c>
      <c r="C33" s="14"/>
      <c r="D33" s="1"/>
      <c r="E33" s="1"/>
      <c r="F33" s="1"/>
      <c r="H33" s="14"/>
      <c r="I33" s="15"/>
      <c r="J33" s="15"/>
      <c r="K33" s="15"/>
      <c r="L33" s="15"/>
      <c r="M33" s="15" t="s">
        <v>112</v>
      </c>
      <c r="N33" s="15"/>
      <c r="O33" s="15"/>
      <c r="P33" s="15"/>
      <c r="Q33" s="15"/>
      <c r="R33" s="15" t="s">
        <v>112</v>
      </c>
      <c r="S33" s="15"/>
      <c r="T33" s="15"/>
      <c r="U33" s="15"/>
      <c r="V33" s="15"/>
      <c r="W33" s="15"/>
      <c r="X33" s="15"/>
      <c r="Y33" s="15"/>
      <c r="Z33" s="15"/>
      <c r="AA33" s="15"/>
      <c r="AB33" s="3"/>
      <c r="AC33" s="15"/>
      <c r="AD33" s="15"/>
      <c r="AE33" s="15"/>
      <c r="AF33" s="15"/>
      <c r="AG33" s="3"/>
    </row>
    <row r="34" spans="1:33" x14ac:dyDescent="0.35">
      <c r="A34" s="27" t="s">
        <v>193</v>
      </c>
      <c r="B34" s="22">
        <v>0.93</v>
      </c>
      <c r="C34" s="3">
        <v>0.06</v>
      </c>
      <c r="D34" s="3">
        <v>0.93333333333333335</v>
      </c>
      <c r="E34" s="3">
        <v>0.6</v>
      </c>
      <c r="F34" s="3">
        <v>1</v>
      </c>
      <c r="G34" s="22"/>
      <c r="H34" s="28">
        <v>0.84444444444444444</v>
      </c>
      <c r="I34" s="30">
        <v>1</v>
      </c>
      <c r="J34" s="3">
        <f>15/15</f>
        <v>1</v>
      </c>
      <c r="K34" s="3">
        <v>1</v>
      </c>
      <c r="L34" s="3">
        <v>0.86599999999999999</v>
      </c>
      <c r="M34" s="3">
        <f>AVERAGE(I34:L34)</f>
        <v>0.96650000000000003</v>
      </c>
      <c r="N34" s="3"/>
      <c r="O34" s="3">
        <v>0.6</v>
      </c>
      <c r="P34" s="3">
        <v>0.47</v>
      </c>
      <c r="Q34" s="3">
        <v>0.53</v>
      </c>
      <c r="R34" s="3">
        <v>0.53333333333333333</v>
      </c>
      <c r="S34" s="3">
        <v>0.67</v>
      </c>
      <c r="T34" s="3">
        <v>0.5</v>
      </c>
      <c r="U34" s="3">
        <v>0.67</v>
      </c>
      <c r="V34" s="3">
        <v>0.8</v>
      </c>
      <c r="W34" s="3">
        <f t="shared" ref="W34:W38" si="8">AVERAGE(S34:V34)</f>
        <v>0.65999999999999992</v>
      </c>
      <c r="X34" s="3">
        <v>0.87</v>
      </c>
      <c r="Y34" s="3">
        <v>0.87</v>
      </c>
      <c r="Z34" s="3">
        <v>0.8</v>
      </c>
      <c r="AA34" s="3">
        <v>0.86</v>
      </c>
      <c r="AB34" s="3">
        <f t="shared" ref="AB34:AB38" si="9">AVERAGE(X34:AA34)</f>
        <v>0.85</v>
      </c>
      <c r="AC34" s="3"/>
      <c r="AD34" s="3"/>
      <c r="AE34" s="3"/>
      <c r="AF34" s="3"/>
      <c r="AG34" s="3"/>
    </row>
    <row r="35" spans="1:33" hidden="1" x14ac:dyDescent="0.35">
      <c r="A35" s="27" t="s">
        <v>115</v>
      </c>
      <c r="C35" s="14"/>
      <c r="D35" s="1"/>
      <c r="E35" s="1"/>
      <c r="F35" s="1"/>
      <c r="H35" s="14"/>
      <c r="I35" s="15"/>
      <c r="J35" s="15">
        <f>15/15</f>
        <v>1</v>
      </c>
      <c r="K35" s="15">
        <v>1</v>
      </c>
      <c r="L35" s="15">
        <v>1</v>
      </c>
      <c r="M35" s="15">
        <f t="shared" si="4"/>
        <v>1</v>
      </c>
      <c r="N35" s="15"/>
      <c r="O35" s="15"/>
      <c r="P35" s="15"/>
      <c r="Q35" s="15"/>
      <c r="R35" s="15" t="e">
        <v>#DIV/0!</v>
      </c>
      <c r="S35" s="15"/>
      <c r="T35" s="15"/>
      <c r="U35" s="15"/>
      <c r="V35" s="15"/>
      <c r="W35" s="15" t="e">
        <f t="shared" si="8"/>
        <v>#DIV/0!</v>
      </c>
      <c r="X35" s="15"/>
      <c r="Y35" s="15"/>
      <c r="Z35" s="15"/>
      <c r="AA35" s="15"/>
      <c r="AB35" s="3" t="e">
        <f t="shared" si="9"/>
        <v>#DIV/0!</v>
      </c>
      <c r="AC35" s="15"/>
      <c r="AD35" s="15"/>
      <c r="AE35" s="15"/>
      <c r="AF35" s="15"/>
      <c r="AG35" s="3"/>
    </row>
    <row r="36" spans="1:33" hidden="1" x14ac:dyDescent="0.35">
      <c r="A36" s="27" t="s">
        <v>64</v>
      </c>
      <c r="B36" s="22">
        <v>1</v>
      </c>
      <c r="C36" s="3"/>
      <c r="D36" s="3">
        <v>0.66666666666666663</v>
      </c>
      <c r="E36" s="3">
        <v>0.86</v>
      </c>
      <c r="F36" s="3">
        <v>0.93</v>
      </c>
      <c r="G36" s="22"/>
      <c r="H36" s="28">
        <v>0.81888888888888889</v>
      </c>
      <c r="I36" s="3"/>
      <c r="J36" s="3">
        <f>15/15</f>
        <v>1</v>
      </c>
      <c r="K36" s="3">
        <v>1</v>
      </c>
      <c r="L36" s="3">
        <v>1</v>
      </c>
      <c r="M36" s="3">
        <f t="shared" si="4"/>
        <v>1</v>
      </c>
      <c r="N36" s="3"/>
      <c r="O36" s="3"/>
      <c r="P36" s="3"/>
      <c r="Q36" s="3"/>
      <c r="R36" s="3" t="e">
        <v>#DIV/0!</v>
      </c>
      <c r="S36" s="3"/>
      <c r="T36" s="3"/>
      <c r="U36" s="3"/>
      <c r="V36" s="3"/>
      <c r="W36" s="3" t="e">
        <f t="shared" si="8"/>
        <v>#DIV/0!</v>
      </c>
      <c r="X36" s="3"/>
      <c r="Y36" s="3"/>
      <c r="Z36" s="3"/>
      <c r="AA36" s="3"/>
      <c r="AB36" s="3" t="e">
        <f t="shared" si="9"/>
        <v>#DIV/0!</v>
      </c>
      <c r="AC36" s="3"/>
      <c r="AD36" s="3"/>
      <c r="AE36" s="3"/>
      <c r="AF36" s="3"/>
      <c r="AG36" s="3"/>
    </row>
    <row r="37" spans="1:33" x14ac:dyDescent="0.35">
      <c r="A37" s="27" t="s">
        <v>194</v>
      </c>
      <c r="B37" s="22">
        <v>1</v>
      </c>
      <c r="C37" s="3"/>
      <c r="D37" s="3">
        <v>0.8</v>
      </c>
      <c r="E37" s="3">
        <v>1</v>
      </c>
      <c r="F37" s="3">
        <v>0.93</v>
      </c>
      <c r="G37" s="22"/>
      <c r="H37" s="28">
        <v>0.91</v>
      </c>
      <c r="I37" s="3"/>
      <c r="J37" s="3">
        <f>13/15</f>
        <v>0.8666666666666667</v>
      </c>
      <c r="K37" s="3">
        <v>0.93</v>
      </c>
      <c r="L37" s="3">
        <v>0.93</v>
      </c>
      <c r="M37" s="3">
        <f t="shared" si="4"/>
        <v>0.90888888888888897</v>
      </c>
      <c r="N37" s="3"/>
      <c r="O37" s="3">
        <v>1</v>
      </c>
      <c r="P37" s="3">
        <v>1</v>
      </c>
      <c r="Q37" s="3">
        <v>1</v>
      </c>
      <c r="R37" s="3">
        <v>1</v>
      </c>
      <c r="S37" s="3">
        <v>1</v>
      </c>
      <c r="T37" s="3">
        <v>1</v>
      </c>
      <c r="U37" s="3">
        <v>1</v>
      </c>
      <c r="V37" s="3">
        <v>1</v>
      </c>
      <c r="W37" s="3">
        <f t="shared" si="8"/>
        <v>1</v>
      </c>
      <c r="X37" s="3">
        <v>1</v>
      </c>
      <c r="Y37" s="3">
        <v>1</v>
      </c>
      <c r="Z37" s="3">
        <v>1</v>
      </c>
      <c r="AA37" s="3">
        <v>1</v>
      </c>
      <c r="AB37" s="3">
        <f t="shared" si="9"/>
        <v>1</v>
      </c>
      <c r="AC37" s="3"/>
      <c r="AD37" s="3"/>
      <c r="AE37" s="3"/>
      <c r="AF37" s="3"/>
      <c r="AG37" s="3"/>
    </row>
    <row r="38" spans="1:33" ht="29" x14ac:dyDescent="0.35">
      <c r="A38" s="27" t="s">
        <v>195</v>
      </c>
      <c r="B38" s="22" t="s">
        <v>13</v>
      </c>
      <c r="C38" s="3"/>
      <c r="D38" s="3">
        <v>0.93333333333333335</v>
      </c>
      <c r="E38" s="3">
        <v>0.83</v>
      </c>
      <c r="F38" s="3">
        <v>0.93</v>
      </c>
      <c r="G38" s="22"/>
      <c r="H38" s="28">
        <v>0.89777777777777779</v>
      </c>
      <c r="I38" s="30">
        <v>1</v>
      </c>
      <c r="J38" s="3">
        <f>15/15</f>
        <v>1</v>
      </c>
      <c r="K38" s="3">
        <v>1</v>
      </c>
      <c r="L38" s="3">
        <v>1</v>
      </c>
      <c r="M38" s="3">
        <f t="shared" si="4"/>
        <v>1</v>
      </c>
      <c r="N38" s="3"/>
      <c r="O38" s="3">
        <v>0.53</v>
      </c>
      <c r="P38" s="3">
        <v>1</v>
      </c>
      <c r="Q38" s="3">
        <v>0.33</v>
      </c>
      <c r="R38" s="3">
        <v>0.62</v>
      </c>
      <c r="S38" s="3">
        <v>1</v>
      </c>
      <c r="T38" s="3">
        <v>1</v>
      </c>
      <c r="U38" s="3">
        <v>1</v>
      </c>
      <c r="V38" s="3">
        <v>1</v>
      </c>
      <c r="W38" s="3">
        <f t="shared" si="8"/>
        <v>1</v>
      </c>
      <c r="X38" s="3">
        <v>1</v>
      </c>
      <c r="Y38" s="3">
        <v>0.93</v>
      </c>
      <c r="Z38" s="3">
        <v>1</v>
      </c>
      <c r="AA38" s="3">
        <v>1</v>
      </c>
      <c r="AB38" s="3">
        <f t="shared" si="9"/>
        <v>0.98250000000000004</v>
      </c>
      <c r="AC38" s="3"/>
      <c r="AD38" s="3"/>
      <c r="AE38" s="3"/>
      <c r="AF38" s="3"/>
      <c r="AG38" s="3"/>
    </row>
    <row r="39" spans="1:33" x14ac:dyDescent="0.35">
      <c r="A39" s="36" t="s">
        <v>90</v>
      </c>
      <c r="C39" s="14"/>
      <c r="D39" s="1"/>
      <c r="E39" s="1"/>
      <c r="F39" s="1"/>
      <c r="H39" s="14" t="s">
        <v>112</v>
      </c>
      <c r="I39" s="15"/>
      <c r="J39" s="15"/>
      <c r="K39" s="15"/>
      <c r="L39" s="15"/>
      <c r="M39" s="15" t="s">
        <v>112</v>
      </c>
      <c r="N39" s="15"/>
      <c r="O39" s="15"/>
      <c r="P39" s="15"/>
      <c r="Q39" s="15"/>
      <c r="R39" s="15" t="s">
        <v>112</v>
      </c>
      <c r="S39" s="15"/>
      <c r="T39" s="15"/>
      <c r="U39" s="15" t="s">
        <v>112</v>
      </c>
      <c r="V39" s="15"/>
      <c r="W39" s="15"/>
      <c r="X39" s="15"/>
      <c r="Y39" s="15"/>
      <c r="Z39" s="15"/>
      <c r="AA39" s="3"/>
      <c r="AC39" s="15"/>
      <c r="AD39" s="15"/>
      <c r="AE39" s="15"/>
      <c r="AF39" s="3"/>
    </row>
    <row r="40" spans="1:33" x14ac:dyDescent="0.35">
      <c r="A40" s="27" t="s">
        <v>196</v>
      </c>
      <c r="B40" s="22">
        <v>1</v>
      </c>
      <c r="C40" s="3">
        <v>1</v>
      </c>
      <c r="D40" s="3">
        <v>1</v>
      </c>
      <c r="E40" s="3">
        <v>0.87</v>
      </c>
      <c r="F40" s="3">
        <v>1</v>
      </c>
      <c r="G40" s="22"/>
      <c r="H40" s="28">
        <v>0.95666666666666667</v>
      </c>
      <c r="I40" s="3"/>
      <c r="J40" s="3">
        <f>13/15</f>
        <v>0.8666666666666667</v>
      </c>
      <c r="K40" s="3">
        <v>1</v>
      </c>
      <c r="L40" s="3">
        <v>0.8</v>
      </c>
      <c r="M40" s="3">
        <f t="shared" si="4"/>
        <v>0.88888888888888895</v>
      </c>
      <c r="N40" s="3"/>
      <c r="O40" s="3">
        <v>1</v>
      </c>
      <c r="P40" s="3">
        <v>0.6</v>
      </c>
      <c r="Q40" s="3" t="s">
        <v>85</v>
      </c>
      <c r="R40" s="3">
        <v>0.8</v>
      </c>
      <c r="S40" s="3">
        <v>1</v>
      </c>
      <c r="T40" s="3">
        <v>1</v>
      </c>
      <c r="U40" s="3">
        <v>1</v>
      </c>
      <c r="V40" s="3">
        <v>1</v>
      </c>
      <c r="W40" s="3">
        <f t="shared" ref="W40:W48" si="10">AVERAGE(S40:V40)</f>
        <v>1</v>
      </c>
      <c r="X40" s="3">
        <v>1</v>
      </c>
      <c r="Y40" s="3">
        <v>1</v>
      </c>
      <c r="Z40" s="3">
        <v>1</v>
      </c>
      <c r="AA40" s="3">
        <v>1</v>
      </c>
      <c r="AB40" s="3">
        <f t="shared" ref="AB40:AB45" si="11">AVERAGE(X40:AA40)</f>
        <v>1</v>
      </c>
      <c r="AC40" s="3"/>
      <c r="AD40" s="3"/>
      <c r="AE40" s="3"/>
      <c r="AF40" s="3"/>
      <c r="AG40" s="3"/>
    </row>
    <row r="41" spans="1:33" x14ac:dyDescent="0.35">
      <c r="A41" s="27" t="s">
        <v>197</v>
      </c>
      <c r="B41" s="22">
        <v>1</v>
      </c>
      <c r="C41" s="3">
        <v>1</v>
      </c>
      <c r="D41" s="3">
        <v>1</v>
      </c>
      <c r="E41" s="3">
        <v>0.92</v>
      </c>
      <c r="F41" s="3">
        <v>0.93</v>
      </c>
      <c r="G41" s="22"/>
      <c r="H41" s="28">
        <v>0.95000000000000007</v>
      </c>
      <c r="I41" s="3"/>
      <c r="J41" s="3">
        <f>12/15</f>
        <v>0.8</v>
      </c>
      <c r="K41" s="3">
        <v>1</v>
      </c>
      <c r="L41" s="3">
        <v>0.71</v>
      </c>
      <c r="M41" s="3">
        <f t="shared" si="4"/>
        <v>0.83666666666666656</v>
      </c>
      <c r="N41" s="3"/>
      <c r="O41" s="3">
        <v>0.6</v>
      </c>
      <c r="P41" s="3">
        <v>0.69</v>
      </c>
      <c r="Q41" s="3">
        <v>0.53</v>
      </c>
      <c r="R41" s="3">
        <v>0.60666666666666669</v>
      </c>
      <c r="S41" s="3">
        <v>1</v>
      </c>
      <c r="T41" s="3">
        <v>0.93</v>
      </c>
      <c r="U41" s="3">
        <v>0.93</v>
      </c>
      <c r="V41" s="3">
        <v>1</v>
      </c>
      <c r="W41" s="3">
        <f t="shared" si="10"/>
        <v>0.96500000000000008</v>
      </c>
      <c r="X41" s="3">
        <v>1</v>
      </c>
      <c r="Y41" s="3">
        <v>1</v>
      </c>
      <c r="Z41" s="3">
        <v>1</v>
      </c>
      <c r="AA41" s="3">
        <v>1</v>
      </c>
      <c r="AB41" s="3">
        <f t="shared" si="11"/>
        <v>1</v>
      </c>
      <c r="AC41" s="3"/>
      <c r="AD41" s="3"/>
      <c r="AE41" s="3"/>
      <c r="AF41" s="3"/>
      <c r="AG41" s="3"/>
    </row>
    <row r="42" spans="1:33" x14ac:dyDescent="0.35">
      <c r="A42" s="27" t="s">
        <v>198</v>
      </c>
      <c r="B42" s="22">
        <v>1</v>
      </c>
      <c r="C42" s="3">
        <v>1</v>
      </c>
      <c r="D42" s="3">
        <v>1</v>
      </c>
      <c r="E42" s="3">
        <v>0.92</v>
      </c>
      <c r="F42" s="3">
        <v>1</v>
      </c>
      <c r="G42" s="22"/>
      <c r="H42" s="28">
        <v>0.97333333333333327</v>
      </c>
      <c r="I42" s="3"/>
      <c r="J42" s="3">
        <f>15/15</f>
        <v>1</v>
      </c>
      <c r="K42" s="3">
        <v>1</v>
      </c>
      <c r="L42" s="3">
        <v>1</v>
      </c>
      <c r="M42" s="3">
        <f t="shared" si="4"/>
        <v>1</v>
      </c>
      <c r="N42" s="3"/>
      <c r="O42" s="3">
        <v>0.91</v>
      </c>
      <c r="P42" s="3">
        <f>9/13</f>
        <v>0.69230769230769229</v>
      </c>
      <c r="Q42" s="3">
        <v>0.8</v>
      </c>
      <c r="R42" s="3">
        <v>0.80076923076923079</v>
      </c>
      <c r="S42" s="3">
        <v>0.56999999999999995</v>
      </c>
      <c r="T42" s="3">
        <v>0.69</v>
      </c>
      <c r="U42" s="3">
        <v>0.92</v>
      </c>
      <c r="V42" s="3">
        <v>0.67</v>
      </c>
      <c r="W42" s="3">
        <f t="shared" si="10"/>
        <v>0.71249999999999991</v>
      </c>
      <c r="X42" s="3">
        <v>0.8</v>
      </c>
      <c r="Y42" s="3">
        <v>0.6</v>
      </c>
      <c r="Z42" s="3">
        <v>0.78</v>
      </c>
      <c r="AA42" s="3">
        <v>0.71</v>
      </c>
      <c r="AB42" s="3">
        <f t="shared" si="11"/>
        <v>0.72249999999999992</v>
      </c>
      <c r="AC42" s="3"/>
      <c r="AD42" s="3"/>
      <c r="AE42" s="3"/>
      <c r="AF42" s="3"/>
      <c r="AG42" s="3"/>
    </row>
    <row r="43" spans="1:33" x14ac:dyDescent="0.35">
      <c r="A43" s="27" t="s">
        <v>199</v>
      </c>
      <c r="B43" s="22">
        <v>1</v>
      </c>
      <c r="C43" s="3">
        <v>1</v>
      </c>
      <c r="D43" s="3">
        <v>0.91666666666666663</v>
      </c>
      <c r="E43" s="3">
        <v>0.62</v>
      </c>
      <c r="F43" s="3">
        <v>0.73</v>
      </c>
      <c r="G43" s="22"/>
      <c r="H43" s="28">
        <v>0.75555555555555554</v>
      </c>
      <c r="I43" s="3"/>
      <c r="J43" s="3">
        <f>15/15</f>
        <v>1</v>
      </c>
      <c r="K43" s="3">
        <v>1</v>
      </c>
      <c r="L43" s="3">
        <v>1</v>
      </c>
      <c r="M43" s="3">
        <f t="shared" si="4"/>
        <v>1</v>
      </c>
      <c r="N43" s="3"/>
      <c r="O43" s="3">
        <v>0.91</v>
      </c>
      <c r="P43" s="3">
        <v>1</v>
      </c>
      <c r="Q43" s="3">
        <v>1</v>
      </c>
      <c r="R43" s="3">
        <v>0.97000000000000008</v>
      </c>
      <c r="S43" s="3">
        <v>0.5</v>
      </c>
      <c r="T43" s="3">
        <v>0.75</v>
      </c>
      <c r="U43" s="3">
        <v>1</v>
      </c>
      <c r="V43" s="3">
        <v>0.6</v>
      </c>
      <c r="W43" s="3">
        <f t="shared" si="10"/>
        <v>0.71250000000000002</v>
      </c>
      <c r="X43" s="3">
        <v>0.73</v>
      </c>
      <c r="Y43" s="3">
        <v>0.13</v>
      </c>
      <c r="Z43" s="3">
        <v>0.31</v>
      </c>
      <c r="AA43" s="3">
        <v>0.28999999999999998</v>
      </c>
      <c r="AB43" s="3">
        <f t="shared" si="11"/>
        <v>0.36499999999999999</v>
      </c>
      <c r="AC43" s="3"/>
      <c r="AD43" s="3"/>
      <c r="AE43" s="3"/>
      <c r="AF43" s="3"/>
      <c r="AG43" s="3"/>
    </row>
    <row r="44" spans="1:33" x14ac:dyDescent="0.35">
      <c r="A44" s="27" t="s">
        <v>200</v>
      </c>
      <c r="B44" s="22">
        <v>0.73</v>
      </c>
      <c r="C44" s="3">
        <v>1</v>
      </c>
      <c r="D44" s="3">
        <v>0.91666666666666663</v>
      </c>
      <c r="E44" s="3">
        <v>0.78</v>
      </c>
      <c r="F44" s="3">
        <v>0.87</v>
      </c>
      <c r="G44" s="22"/>
      <c r="H44" s="28">
        <v>0.85555555555555562</v>
      </c>
      <c r="I44" s="3"/>
      <c r="J44" s="3">
        <f>12/15</f>
        <v>0.8</v>
      </c>
      <c r="K44" s="3">
        <v>0.93</v>
      </c>
      <c r="L44" s="3">
        <v>0.6</v>
      </c>
      <c r="M44" s="3">
        <f t="shared" si="4"/>
        <v>0.77666666666666673</v>
      </c>
      <c r="N44" s="3"/>
      <c r="O44" s="3">
        <v>0.73</v>
      </c>
      <c r="P44" s="3">
        <v>0.38</v>
      </c>
      <c r="Q44" s="3">
        <v>0.87</v>
      </c>
      <c r="R44" s="3">
        <v>0.66</v>
      </c>
      <c r="S44" s="3">
        <v>0.5</v>
      </c>
      <c r="T44" s="3">
        <v>0.33</v>
      </c>
      <c r="U44" s="3">
        <v>0.77</v>
      </c>
      <c r="V44" s="3">
        <v>0.4</v>
      </c>
      <c r="W44" s="3">
        <f t="shared" si="10"/>
        <v>0.5</v>
      </c>
      <c r="X44" s="3">
        <v>0.64</v>
      </c>
      <c r="Y44" s="3">
        <v>0.67</v>
      </c>
      <c r="Z44" s="3">
        <v>0.31</v>
      </c>
      <c r="AA44" s="3">
        <v>0.28999999999999998</v>
      </c>
      <c r="AB44" s="3">
        <f t="shared" si="11"/>
        <v>0.47750000000000004</v>
      </c>
      <c r="AC44" s="3"/>
      <c r="AD44" s="3"/>
      <c r="AE44" s="3"/>
      <c r="AF44" s="3"/>
      <c r="AG44" s="3"/>
    </row>
    <row r="45" spans="1:33" x14ac:dyDescent="0.35">
      <c r="A45" t="s">
        <v>201</v>
      </c>
      <c r="B45" s="22" t="s">
        <v>13</v>
      </c>
      <c r="C45" s="3">
        <v>1</v>
      </c>
      <c r="D45" s="3">
        <v>1</v>
      </c>
      <c r="E45" s="3">
        <v>0.33</v>
      </c>
      <c r="F45" s="3">
        <v>0.75</v>
      </c>
      <c r="G45" s="22"/>
      <c r="H45" s="28">
        <v>0.69333333333333336</v>
      </c>
      <c r="I45" s="3"/>
      <c r="J45" s="3">
        <f>1/1</f>
        <v>1</v>
      </c>
      <c r="K45" s="3" t="s">
        <v>85</v>
      </c>
      <c r="L45" s="3">
        <v>1</v>
      </c>
      <c r="M45" s="3">
        <f t="shared" si="4"/>
        <v>1</v>
      </c>
      <c r="N45" s="3"/>
      <c r="O45" s="3">
        <v>0</v>
      </c>
      <c r="P45" s="3">
        <v>0.8</v>
      </c>
      <c r="Q45" s="3">
        <v>1</v>
      </c>
      <c r="R45" s="3">
        <v>0.6</v>
      </c>
      <c r="S45" s="3">
        <v>0.5</v>
      </c>
      <c r="T45" s="3" t="s">
        <v>117</v>
      </c>
      <c r="U45" s="3">
        <v>1</v>
      </c>
      <c r="V45" s="3">
        <v>0.67</v>
      </c>
      <c r="W45" s="3">
        <f t="shared" si="10"/>
        <v>0.72333333333333327</v>
      </c>
      <c r="X45" s="3">
        <v>1</v>
      </c>
      <c r="Y45" s="3">
        <v>1</v>
      </c>
      <c r="Z45" s="3" t="s">
        <v>13</v>
      </c>
      <c r="AA45" s="3">
        <v>1</v>
      </c>
      <c r="AB45" s="3">
        <f t="shared" si="11"/>
        <v>1</v>
      </c>
      <c r="AC45" s="3"/>
      <c r="AD45" s="3"/>
      <c r="AE45" s="3"/>
      <c r="AF45" s="3"/>
      <c r="AG45" s="3"/>
    </row>
    <row r="46" spans="1:33" x14ac:dyDescent="0.35">
      <c r="A46" s="27" t="s">
        <v>202</v>
      </c>
      <c r="B46" s="37"/>
      <c r="C46" s="9"/>
      <c r="D46" s="9"/>
      <c r="E46" s="9"/>
      <c r="F46" s="9"/>
      <c r="G46" s="37"/>
      <c r="H46" s="9"/>
      <c r="I46" s="3"/>
      <c r="J46" s="3"/>
      <c r="K46" s="3"/>
      <c r="L46" s="3"/>
      <c r="M46" s="3"/>
      <c r="N46" s="3"/>
      <c r="O46" s="3">
        <v>0.5</v>
      </c>
      <c r="P46" s="3" t="s">
        <v>85</v>
      </c>
      <c r="Q46" s="3" t="s">
        <v>85</v>
      </c>
      <c r="R46" s="3">
        <v>0.5</v>
      </c>
      <c r="S46" s="3" t="s">
        <v>85</v>
      </c>
      <c r="T46" s="3" t="s">
        <v>117</v>
      </c>
      <c r="U46" s="3"/>
      <c r="V46" s="3">
        <v>1</v>
      </c>
      <c r="W46" s="3">
        <f t="shared" si="10"/>
        <v>1</v>
      </c>
      <c r="X46" s="3" t="s">
        <v>85</v>
      </c>
      <c r="Y46" s="3" t="s">
        <v>85</v>
      </c>
      <c r="Z46" s="3" t="s">
        <v>13</v>
      </c>
      <c r="AA46" s="3" t="s">
        <v>13</v>
      </c>
      <c r="AB46" s="3"/>
      <c r="AC46" s="3"/>
      <c r="AD46" s="3"/>
      <c r="AE46" s="3"/>
      <c r="AF46" s="3"/>
      <c r="AG46" s="3"/>
    </row>
    <row r="47" spans="1:33" x14ac:dyDescent="0.35">
      <c r="A47" s="27" t="s">
        <v>203</v>
      </c>
      <c r="B47" s="37"/>
      <c r="C47" s="9"/>
      <c r="D47" s="9"/>
      <c r="E47" s="9"/>
      <c r="F47" s="9"/>
      <c r="G47" s="37"/>
      <c r="H47" s="9"/>
      <c r="I47" s="3"/>
      <c r="J47" s="3"/>
      <c r="K47" s="3"/>
      <c r="L47" s="3"/>
      <c r="M47" s="3"/>
      <c r="N47" s="3"/>
      <c r="O47" s="3">
        <v>0.67</v>
      </c>
      <c r="P47" s="3">
        <v>0.87</v>
      </c>
      <c r="Q47" s="3">
        <v>1</v>
      </c>
      <c r="R47" s="3">
        <v>0.84666666666666668</v>
      </c>
      <c r="S47" s="3">
        <v>1</v>
      </c>
      <c r="T47" s="3">
        <v>1</v>
      </c>
      <c r="U47" s="3">
        <v>0.93</v>
      </c>
      <c r="V47" s="3">
        <v>1</v>
      </c>
      <c r="W47" s="3">
        <f t="shared" si="10"/>
        <v>0.98250000000000004</v>
      </c>
      <c r="X47" s="3">
        <v>0.87</v>
      </c>
      <c r="Y47" s="3">
        <v>0.93</v>
      </c>
      <c r="Z47" s="3">
        <v>0.93</v>
      </c>
      <c r="AA47" s="3">
        <v>0.93</v>
      </c>
      <c r="AB47" s="3">
        <f t="shared" ref="AB47:AB56" si="12">AVERAGE(X47:AA47)</f>
        <v>0.91500000000000004</v>
      </c>
      <c r="AC47" s="3"/>
      <c r="AD47" s="3"/>
      <c r="AE47" s="3"/>
      <c r="AF47" s="3"/>
      <c r="AG47" s="3"/>
    </row>
    <row r="48" spans="1:33" x14ac:dyDescent="0.35">
      <c r="A48" s="27" t="s">
        <v>204</v>
      </c>
      <c r="B48" s="37"/>
      <c r="C48" s="9"/>
      <c r="D48" s="9"/>
      <c r="E48" s="9"/>
      <c r="F48" s="9"/>
      <c r="G48" s="37"/>
      <c r="H48" s="9"/>
      <c r="I48" s="3"/>
      <c r="J48" s="3"/>
      <c r="K48" s="3"/>
      <c r="L48" s="3"/>
      <c r="M48" s="3"/>
      <c r="N48" s="3"/>
      <c r="O48" s="3">
        <v>0.02</v>
      </c>
      <c r="P48" s="3">
        <v>0.4</v>
      </c>
      <c r="Q48" s="3">
        <v>0.86</v>
      </c>
      <c r="R48" s="3">
        <v>0.42666666666666669</v>
      </c>
      <c r="S48" s="3">
        <v>0.67</v>
      </c>
      <c r="T48" s="3" t="s">
        <v>117</v>
      </c>
      <c r="U48" s="3"/>
      <c r="V48" s="3">
        <v>1</v>
      </c>
      <c r="W48" s="3">
        <f t="shared" si="10"/>
        <v>0.83499999999999996</v>
      </c>
      <c r="X48" s="3">
        <v>1</v>
      </c>
      <c r="Y48" s="3" t="s">
        <v>13</v>
      </c>
      <c r="Z48" s="3">
        <v>1</v>
      </c>
      <c r="AA48" s="3" t="s">
        <v>13</v>
      </c>
      <c r="AB48" s="3">
        <f t="shared" si="12"/>
        <v>1</v>
      </c>
      <c r="AC48" s="3"/>
      <c r="AD48" s="3"/>
      <c r="AE48" s="3"/>
      <c r="AF48" s="3"/>
      <c r="AG48" s="3"/>
    </row>
    <row r="49" spans="1:33" hidden="1" x14ac:dyDescent="0.35">
      <c r="A49" s="36" t="s">
        <v>132</v>
      </c>
      <c r="B49" s="21"/>
      <c r="D49" s="9"/>
      <c r="E49" s="9"/>
      <c r="F49" s="9"/>
      <c r="G49" s="21"/>
      <c r="I49" s="3"/>
      <c r="J49" s="30"/>
      <c r="K49" s="30"/>
      <c r="L49" s="30"/>
      <c r="M49" s="30"/>
      <c r="N49" s="30"/>
      <c r="O49" s="30"/>
      <c r="P49" s="30"/>
      <c r="Q49" s="30"/>
      <c r="R49" s="30" t="e">
        <v>#DIV/0!</v>
      </c>
      <c r="S49" s="30"/>
      <c r="T49" s="30"/>
      <c r="U49" s="30"/>
      <c r="V49" s="30"/>
      <c r="W49" s="30"/>
      <c r="X49" s="30"/>
      <c r="Y49" s="30"/>
      <c r="Z49" s="30"/>
      <c r="AA49" s="30"/>
      <c r="AB49" s="3" t="e">
        <f t="shared" si="12"/>
        <v>#DIV/0!</v>
      </c>
      <c r="AC49" s="30"/>
      <c r="AD49" s="30"/>
      <c r="AE49" s="30"/>
      <c r="AF49" s="30"/>
      <c r="AG49" s="3"/>
    </row>
    <row r="50" spans="1:33" ht="29" hidden="1" x14ac:dyDescent="0.35">
      <c r="A50" s="27" t="s">
        <v>77</v>
      </c>
      <c r="B50" s="22"/>
      <c r="C50" s="3">
        <v>1</v>
      </c>
      <c r="D50" s="3">
        <v>1</v>
      </c>
      <c r="E50" s="3">
        <v>1</v>
      </c>
      <c r="F50" s="3">
        <v>0.87</v>
      </c>
      <c r="G50" s="22"/>
      <c r="H50" s="28">
        <v>0.95666666666666667</v>
      </c>
      <c r="I50" s="3"/>
      <c r="J50" s="3">
        <f>15/15</f>
        <v>1</v>
      </c>
      <c r="K50" s="3">
        <v>1</v>
      </c>
      <c r="L50" s="3">
        <v>1</v>
      </c>
      <c r="M50" s="3">
        <f t="shared" si="4"/>
        <v>1</v>
      </c>
      <c r="N50" s="3"/>
      <c r="O50" s="3"/>
      <c r="P50" s="3"/>
      <c r="Q50" s="3"/>
      <c r="R50" s="3" t="e">
        <v>#DIV/0!</v>
      </c>
      <c r="S50" s="3"/>
      <c r="T50" s="3"/>
      <c r="U50" s="3"/>
      <c r="V50" s="3"/>
      <c r="W50" s="3"/>
      <c r="X50" s="3"/>
      <c r="Y50" s="3"/>
      <c r="Z50" s="3"/>
      <c r="AA50" s="3"/>
      <c r="AB50" s="3" t="e">
        <f t="shared" si="12"/>
        <v>#DIV/0!</v>
      </c>
      <c r="AC50" s="3"/>
      <c r="AD50" s="3"/>
      <c r="AE50" s="3"/>
      <c r="AF50" s="3"/>
      <c r="AG50" s="3"/>
    </row>
    <row r="51" spans="1:33" hidden="1" x14ac:dyDescent="0.35">
      <c r="A51" s="27" t="s">
        <v>78</v>
      </c>
      <c r="B51" s="22"/>
      <c r="C51" s="3" t="s">
        <v>13</v>
      </c>
      <c r="D51" s="3">
        <v>0.33333333333333331</v>
      </c>
      <c r="E51" s="3">
        <v>0.6</v>
      </c>
      <c r="F51" s="3">
        <v>0.85</v>
      </c>
      <c r="G51" s="22"/>
      <c r="H51" s="28">
        <v>0.59444444444444444</v>
      </c>
      <c r="I51" s="3"/>
      <c r="J51" s="3">
        <f>15/15</f>
        <v>1</v>
      </c>
      <c r="K51" s="3">
        <v>1</v>
      </c>
      <c r="L51" s="3">
        <v>1</v>
      </c>
      <c r="M51" s="3">
        <f t="shared" si="4"/>
        <v>1</v>
      </c>
      <c r="N51" s="3"/>
      <c r="O51" s="3"/>
      <c r="P51" s="3"/>
      <c r="Q51" s="3"/>
      <c r="R51" s="3" t="e">
        <v>#DIV/0!</v>
      </c>
      <c r="S51" s="3"/>
      <c r="T51" s="3"/>
      <c r="U51" s="3"/>
      <c r="V51" s="3"/>
      <c r="W51" s="3"/>
      <c r="X51" s="3"/>
      <c r="Y51" s="3"/>
      <c r="Z51" s="3"/>
      <c r="AA51" s="3"/>
      <c r="AB51" s="3" t="e">
        <f t="shared" si="12"/>
        <v>#DIV/0!</v>
      </c>
      <c r="AC51" s="3"/>
      <c r="AD51" s="3"/>
      <c r="AE51" s="3"/>
      <c r="AF51" s="3"/>
      <c r="AG51" s="3"/>
    </row>
    <row r="52" spans="1:33" hidden="1" x14ac:dyDescent="0.35">
      <c r="A52" s="27" t="s">
        <v>80</v>
      </c>
      <c r="B52" s="22"/>
      <c r="C52" s="3" t="s">
        <v>13</v>
      </c>
      <c r="D52" s="3" t="s">
        <v>13</v>
      </c>
      <c r="E52" s="3" t="s">
        <v>85</v>
      </c>
      <c r="F52" s="3">
        <v>1</v>
      </c>
      <c r="G52" s="22"/>
      <c r="H52" s="28">
        <v>1</v>
      </c>
      <c r="I52" s="3"/>
      <c r="J52" s="3" t="s">
        <v>85</v>
      </c>
      <c r="K52" s="3" t="s">
        <v>85</v>
      </c>
      <c r="L52" s="3" t="s">
        <v>117</v>
      </c>
      <c r="M52" s="3" t="s">
        <v>112</v>
      </c>
      <c r="N52" s="3"/>
      <c r="O52" s="3"/>
      <c r="P52" s="3"/>
      <c r="Q52" s="3"/>
      <c r="R52" s="3" t="e">
        <v>#DIV/0!</v>
      </c>
      <c r="S52" s="3"/>
      <c r="T52" s="3"/>
      <c r="U52" s="3"/>
      <c r="V52" s="3"/>
      <c r="W52" s="3"/>
      <c r="X52" s="3"/>
      <c r="Y52" s="3"/>
      <c r="Z52" s="3"/>
      <c r="AA52" s="3"/>
      <c r="AB52" s="3" t="e">
        <f t="shared" si="12"/>
        <v>#DIV/0!</v>
      </c>
      <c r="AC52" s="3"/>
      <c r="AD52" s="3"/>
      <c r="AE52" s="3"/>
      <c r="AF52" s="3"/>
      <c r="AG52" s="3"/>
    </row>
    <row r="53" spans="1:33" hidden="1" x14ac:dyDescent="0.35">
      <c r="A53" s="27" t="s">
        <v>81</v>
      </c>
      <c r="B53" s="22"/>
      <c r="C53" s="3" t="s">
        <v>13</v>
      </c>
      <c r="D53" s="3" t="s">
        <v>13</v>
      </c>
      <c r="E53" s="3" t="s">
        <v>85</v>
      </c>
      <c r="F53" s="3">
        <v>0</v>
      </c>
      <c r="G53" s="22"/>
      <c r="H53" s="28">
        <v>0</v>
      </c>
      <c r="I53" s="3"/>
      <c r="J53" s="3" t="s">
        <v>116</v>
      </c>
      <c r="K53" s="3" t="s">
        <v>85</v>
      </c>
      <c r="L53" s="3" t="s">
        <v>117</v>
      </c>
      <c r="M53" s="3" t="s">
        <v>112</v>
      </c>
      <c r="N53" s="3"/>
      <c r="O53" s="3"/>
      <c r="P53" s="3"/>
      <c r="Q53" s="3"/>
      <c r="R53" s="3" t="e">
        <v>#DIV/0!</v>
      </c>
      <c r="S53" s="3"/>
      <c r="T53" s="3"/>
      <c r="U53" s="3"/>
      <c r="V53" s="3"/>
      <c r="W53" s="3"/>
      <c r="X53" s="3"/>
      <c r="Y53" s="3"/>
      <c r="Z53" s="3"/>
      <c r="AA53" s="3"/>
      <c r="AB53" s="3" t="e">
        <f t="shared" si="12"/>
        <v>#DIV/0!</v>
      </c>
      <c r="AC53" s="3"/>
      <c r="AD53" s="3"/>
      <c r="AE53" s="3"/>
      <c r="AF53" s="3"/>
      <c r="AG53" s="3"/>
    </row>
    <row r="54" spans="1:33" hidden="1" x14ac:dyDescent="0.35">
      <c r="A54" s="27" t="s">
        <v>83</v>
      </c>
      <c r="B54" s="22"/>
      <c r="C54" s="3">
        <v>1</v>
      </c>
      <c r="D54" s="3">
        <v>1</v>
      </c>
      <c r="E54" s="3">
        <v>1</v>
      </c>
      <c r="F54" s="3">
        <v>0.75</v>
      </c>
      <c r="G54" s="22"/>
      <c r="H54" s="28">
        <v>0.91666666666666663</v>
      </c>
      <c r="I54" s="30">
        <v>0.75</v>
      </c>
      <c r="J54" s="3">
        <f>4/4</f>
        <v>1</v>
      </c>
      <c r="K54" s="3">
        <v>0.8</v>
      </c>
      <c r="L54" s="3">
        <v>1</v>
      </c>
      <c r="M54" s="3">
        <f t="shared" si="4"/>
        <v>0.88749999999999996</v>
      </c>
      <c r="N54" s="3"/>
      <c r="O54" s="3"/>
      <c r="P54" s="3"/>
      <c r="Q54" s="3"/>
      <c r="R54" s="3" t="e">
        <v>#DIV/0!</v>
      </c>
      <c r="S54" s="3"/>
      <c r="T54" s="3"/>
      <c r="U54" s="3"/>
      <c r="V54" s="3"/>
      <c r="W54" s="3"/>
      <c r="X54" s="3"/>
      <c r="Y54" s="3"/>
      <c r="Z54" s="3"/>
      <c r="AA54" s="3"/>
      <c r="AB54" s="3" t="e">
        <f t="shared" si="12"/>
        <v>#DIV/0!</v>
      </c>
      <c r="AC54" s="3"/>
      <c r="AD54" s="3"/>
      <c r="AE54" s="3"/>
      <c r="AF54" s="3"/>
      <c r="AG54" s="3"/>
    </row>
    <row r="55" spans="1:33" hidden="1" x14ac:dyDescent="0.35">
      <c r="A55" s="27" t="s">
        <v>92</v>
      </c>
      <c r="B55" s="22"/>
      <c r="C55" s="3"/>
      <c r="D55" s="3"/>
      <c r="E55" s="3"/>
      <c r="F55" s="18">
        <v>4</v>
      </c>
      <c r="G55" s="22"/>
      <c r="H55" s="29"/>
      <c r="I55" s="33">
        <v>0</v>
      </c>
      <c r="J55" s="18">
        <v>3</v>
      </c>
      <c r="K55" s="18">
        <v>1</v>
      </c>
      <c r="L55" s="18">
        <v>4</v>
      </c>
      <c r="M55" s="18">
        <f t="shared" si="4"/>
        <v>2</v>
      </c>
      <c r="N55" s="18"/>
      <c r="O55" s="18"/>
      <c r="P55" s="18"/>
      <c r="Q55" s="3"/>
      <c r="R55" s="3" t="e">
        <v>#DIV/0!</v>
      </c>
      <c r="S55" s="3"/>
      <c r="T55" s="3"/>
      <c r="U55" s="3"/>
      <c r="V55" s="3"/>
      <c r="W55" s="3"/>
      <c r="X55" s="3"/>
      <c r="Y55" s="3"/>
      <c r="Z55" s="3"/>
      <c r="AA55" s="3"/>
      <c r="AB55" s="3" t="e">
        <f t="shared" si="12"/>
        <v>#DIV/0!</v>
      </c>
      <c r="AC55" s="3"/>
      <c r="AD55" s="3"/>
      <c r="AE55" s="3"/>
      <c r="AF55" s="3"/>
      <c r="AG55" s="3"/>
    </row>
    <row r="56" spans="1:33" ht="29" hidden="1" x14ac:dyDescent="0.35">
      <c r="A56" s="27" t="s">
        <v>107</v>
      </c>
      <c r="B56" s="22"/>
      <c r="C56" s="3">
        <v>1</v>
      </c>
      <c r="D56" s="3">
        <v>1</v>
      </c>
      <c r="E56" s="3" t="s">
        <v>85</v>
      </c>
      <c r="F56" s="3"/>
      <c r="G56" s="22"/>
      <c r="H56" s="28">
        <v>1</v>
      </c>
      <c r="I56" s="30" t="s">
        <v>85</v>
      </c>
      <c r="J56" s="3">
        <f>3/3</f>
        <v>1</v>
      </c>
      <c r="K56" s="3">
        <v>1</v>
      </c>
      <c r="L56" s="3">
        <v>1</v>
      </c>
      <c r="M56" s="3">
        <f t="shared" si="4"/>
        <v>1</v>
      </c>
      <c r="N56" s="3"/>
      <c r="O56" s="3"/>
      <c r="P56" s="3"/>
      <c r="Q56" s="3"/>
      <c r="R56" s="3" t="e">
        <v>#DIV/0!</v>
      </c>
      <c r="S56" s="3"/>
      <c r="T56" s="3"/>
      <c r="U56" s="3"/>
      <c r="V56" s="3"/>
      <c r="W56" s="3"/>
      <c r="X56" s="3"/>
      <c r="Y56" s="3"/>
      <c r="Z56" s="3"/>
      <c r="AA56" s="3"/>
      <c r="AB56" s="3" t="e">
        <f t="shared" si="12"/>
        <v>#DIV/0!</v>
      </c>
      <c r="AC56" s="3"/>
      <c r="AD56" s="3"/>
      <c r="AE56" s="3"/>
      <c r="AF56" s="3"/>
      <c r="AG56" s="3"/>
    </row>
    <row r="57" spans="1:33" x14ac:dyDescent="0.35">
      <c r="A57" s="36" t="s">
        <v>160</v>
      </c>
      <c r="B57" s="9"/>
      <c r="C57" s="9"/>
      <c r="D57" s="9"/>
      <c r="E57" s="9"/>
      <c r="F57" s="9"/>
      <c r="G57" s="9"/>
      <c r="H57" s="9"/>
      <c r="I57" s="30"/>
      <c r="J57" s="3"/>
      <c r="K57" s="3"/>
      <c r="L57" s="3"/>
      <c r="M57" s="3"/>
      <c r="N57" s="3"/>
      <c r="O57" s="3"/>
      <c r="P57" s="3"/>
      <c r="Q57" s="3"/>
      <c r="R57" s="3" t="s">
        <v>112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x14ac:dyDescent="0.35">
      <c r="A58" s="27" t="s">
        <v>156</v>
      </c>
      <c r="B58" s="9"/>
      <c r="C58" s="9"/>
      <c r="D58" s="9"/>
      <c r="E58" s="9"/>
      <c r="F58" s="9"/>
      <c r="G58" s="9"/>
      <c r="H58" s="9"/>
      <c r="I58" s="30"/>
      <c r="J58" s="3"/>
      <c r="K58" s="3"/>
      <c r="L58" s="3"/>
      <c r="M58" s="3"/>
      <c r="N58" s="3"/>
      <c r="O58" s="3">
        <v>0.67</v>
      </c>
      <c r="P58" s="3">
        <v>1</v>
      </c>
      <c r="Q58" s="3">
        <v>1</v>
      </c>
      <c r="R58" s="3">
        <v>0.89</v>
      </c>
      <c r="S58" s="3">
        <v>1</v>
      </c>
      <c r="T58" s="3">
        <v>1</v>
      </c>
      <c r="U58" s="3">
        <v>0.87</v>
      </c>
      <c r="V58" s="3">
        <v>0.93</v>
      </c>
      <c r="W58" s="3">
        <f t="shared" ref="W58:W60" si="13">AVERAGE(S58:V58)</f>
        <v>0.95000000000000007</v>
      </c>
      <c r="X58" s="3">
        <v>0.93</v>
      </c>
      <c r="Y58" s="3">
        <v>1</v>
      </c>
      <c r="Z58" s="3">
        <v>0.73</v>
      </c>
      <c r="AA58" s="3">
        <v>0.8</v>
      </c>
      <c r="AB58" s="3">
        <f t="shared" ref="AB58:AB60" si="14">AVERAGE(X58:AA58)</f>
        <v>0.86499999999999999</v>
      </c>
      <c r="AC58" s="3"/>
      <c r="AD58" s="3"/>
      <c r="AE58" s="3"/>
      <c r="AF58" s="3"/>
      <c r="AG58" s="3"/>
    </row>
    <row r="59" spans="1:33" x14ac:dyDescent="0.35">
      <c r="A59" s="27" t="s">
        <v>157</v>
      </c>
      <c r="B59" s="9"/>
      <c r="C59" s="9"/>
      <c r="D59" s="9"/>
      <c r="E59" s="9"/>
      <c r="F59" s="9"/>
      <c r="G59" s="9"/>
      <c r="H59" s="9"/>
      <c r="I59" s="30"/>
      <c r="J59" s="3"/>
      <c r="K59" s="3"/>
      <c r="L59" s="3"/>
      <c r="M59" s="3"/>
      <c r="N59" s="3"/>
      <c r="O59" s="3">
        <v>0.67</v>
      </c>
      <c r="P59" s="3">
        <v>0.87</v>
      </c>
      <c r="Q59" s="3">
        <v>0.8</v>
      </c>
      <c r="R59" s="3">
        <v>0.77999999999999992</v>
      </c>
      <c r="S59" s="3">
        <v>0.87</v>
      </c>
      <c r="T59" s="3">
        <v>1</v>
      </c>
      <c r="U59" s="3">
        <v>1</v>
      </c>
      <c r="V59" s="3">
        <v>0.8</v>
      </c>
      <c r="W59" s="3">
        <f t="shared" si="13"/>
        <v>0.91749999999999998</v>
      </c>
      <c r="X59" s="3">
        <v>0.8</v>
      </c>
      <c r="Y59" s="3">
        <v>0.87</v>
      </c>
      <c r="Z59" s="3">
        <v>0.8</v>
      </c>
      <c r="AA59" s="3">
        <v>0.8</v>
      </c>
      <c r="AB59" s="3">
        <f t="shared" si="14"/>
        <v>0.81749999999999989</v>
      </c>
      <c r="AC59" s="3"/>
      <c r="AD59" s="3"/>
      <c r="AE59" s="3"/>
      <c r="AF59" s="3"/>
      <c r="AG59" s="3"/>
    </row>
    <row r="60" spans="1:33" ht="29" x14ac:dyDescent="0.35">
      <c r="A60" s="27" t="s">
        <v>158</v>
      </c>
      <c r="B60" s="9"/>
      <c r="C60" s="9"/>
      <c r="D60" s="9"/>
      <c r="E60" s="9"/>
      <c r="F60" s="9"/>
      <c r="G60" s="9"/>
      <c r="H60" s="9"/>
      <c r="I60" s="30"/>
      <c r="J60" s="3"/>
      <c r="K60" s="3"/>
      <c r="L60" s="3"/>
      <c r="M60" s="3"/>
      <c r="N60" s="3"/>
      <c r="O60" s="3">
        <v>0.43</v>
      </c>
      <c r="P60" s="3">
        <v>0</v>
      </c>
      <c r="Q60" s="3">
        <v>0.73</v>
      </c>
      <c r="R60" s="3">
        <v>0.38666666666666666</v>
      </c>
      <c r="S60" s="3">
        <v>0.8</v>
      </c>
      <c r="T60" s="3">
        <v>0.73</v>
      </c>
      <c r="U60" s="3">
        <v>0.93</v>
      </c>
      <c r="V60" s="3">
        <v>0.79</v>
      </c>
      <c r="W60" s="3">
        <f t="shared" si="13"/>
        <v>0.8125</v>
      </c>
      <c r="X60" s="3">
        <v>0.75</v>
      </c>
      <c r="Y60" s="3">
        <v>0.93</v>
      </c>
      <c r="Z60" s="3">
        <v>0.55000000000000004</v>
      </c>
      <c r="AA60" s="3">
        <v>0.67</v>
      </c>
      <c r="AB60" s="3">
        <f t="shared" si="14"/>
        <v>0.72500000000000009</v>
      </c>
      <c r="AC60" s="3"/>
      <c r="AD60" s="3"/>
      <c r="AE60" s="3"/>
      <c r="AF60" s="3"/>
      <c r="AG60" s="3"/>
    </row>
    <row r="61" spans="1:33" x14ac:dyDescent="0.35">
      <c r="A61" s="36" t="s">
        <v>96</v>
      </c>
      <c r="C61" s="14"/>
      <c r="D61" s="1"/>
      <c r="E61" s="1"/>
      <c r="F61" s="1"/>
      <c r="H61" s="14"/>
      <c r="I61" s="30"/>
      <c r="J61" s="15"/>
      <c r="K61" s="15"/>
      <c r="L61" s="15"/>
      <c r="M61" s="15" t="s">
        <v>112</v>
      </c>
      <c r="N61" s="15"/>
      <c r="O61" s="15"/>
      <c r="P61" s="15"/>
      <c r="Q61" s="15"/>
      <c r="R61" s="15" t="s">
        <v>112</v>
      </c>
      <c r="S61" s="15"/>
      <c r="T61" s="15"/>
      <c r="U61" s="15"/>
      <c r="V61" s="15"/>
      <c r="W61" s="15"/>
      <c r="X61" s="15"/>
      <c r="Y61" s="15"/>
      <c r="Z61" s="15"/>
      <c r="AA61" s="15"/>
      <c r="AB61" s="3"/>
      <c r="AC61" s="15"/>
      <c r="AD61" s="15"/>
      <c r="AE61" s="15"/>
      <c r="AF61" s="15"/>
      <c r="AG61" s="3"/>
    </row>
    <row r="62" spans="1:33" ht="29" hidden="1" x14ac:dyDescent="0.35">
      <c r="A62" s="27" t="s">
        <v>79</v>
      </c>
      <c r="B62" s="24">
        <v>0</v>
      </c>
      <c r="C62" s="18">
        <v>0</v>
      </c>
      <c r="D62" s="18">
        <v>0</v>
      </c>
      <c r="E62" s="18">
        <v>0</v>
      </c>
      <c r="F62" s="18">
        <v>0</v>
      </c>
      <c r="G62" s="24"/>
      <c r="H62" s="29">
        <v>0</v>
      </c>
      <c r="I62" s="18">
        <v>0</v>
      </c>
      <c r="J62" s="18">
        <v>1</v>
      </c>
      <c r="K62" s="18">
        <v>2</v>
      </c>
      <c r="L62" s="18">
        <v>0</v>
      </c>
      <c r="M62" s="18">
        <f t="shared" si="4"/>
        <v>0.75</v>
      </c>
      <c r="N62" s="18"/>
      <c r="O62" s="18"/>
      <c r="P62" s="18"/>
      <c r="Q62" s="3"/>
      <c r="R62" s="3" t="e">
        <v>#DIV/0!</v>
      </c>
      <c r="S62" s="3"/>
      <c r="T62" s="3"/>
      <c r="U62" s="3"/>
      <c r="V62" s="3"/>
      <c r="W62" s="3"/>
      <c r="X62" s="3"/>
      <c r="Y62" s="3"/>
      <c r="Z62" s="3"/>
      <c r="AA62" s="3"/>
      <c r="AB62" s="3" t="e">
        <f t="shared" ref="AB62:AB63" si="15">AVERAGE(X62:AA62)</f>
        <v>#DIV/0!</v>
      </c>
      <c r="AC62" s="3"/>
      <c r="AD62" s="3"/>
      <c r="AE62" s="3"/>
      <c r="AF62" s="3"/>
      <c r="AG62" s="3"/>
    </row>
    <row r="63" spans="1:33" ht="29" hidden="1" x14ac:dyDescent="0.35">
      <c r="A63" s="27" t="s">
        <v>54</v>
      </c>
      <c r="B63" s="22" t="s">
        <v>13</v>
      </c>
      <c r="C63" s="3" t="s">
        <v>13</v>
      </c>
      <c r="D63" s="3" t="s">
        <v>13</v>
      </c>
      <c r="E63" s="3" t="s">
        <v>85</v>
      </c>
      <c r="F63" s="3" t="s">
        <v>85</v>
      </c>
      <c r="G63" s="22"/>
      <c r="H63" s="28"/>
      <c r="I63" s="3"/>
      <c r="J63" s="3">
        <f>1/1</f>
        <v>1</v>
      </c>
      <c r="K63" s="3">
        <v>0.5</v>
      </c>
      <c r="L63" s="3" t="s">
        <v>117</v>
      </c>
      <c r="M63" s="3">
        <f t="shared" si="4"/>
        <v>0.75</v>
      </c>
      <c r="N63" s="3"/>
      <c r="O63" s="3"/>
      <c r="P63" s="3"/>
      <c r="Q63" s="3"/>
      <c r="R63" s="3" t="e">
        <v>#DIV/0!</v>
      </c>
      <c r="S63" s="3"/>
      <c r="T63" s="3"/>
      <c r="U63" s="3"/>
      <c r="V63" s="3"/>
      <c r="W63" s="3"/>
      <c r="X63" s="3"/>
      <c r="Y63" s="3"/>
      <c r="Z63" s="3"/>
      <c r="AA63" s="3"/>
      <c r="AB63" s="3" t="e">
        <f t="shared" si="15"/>
        <v>#DIV/0!</v>
      </c>
      <c r="AC63" s="3"/>
      <c r="AD63" s="3"/>
      <c r="AE63" s="3"/>
      <c r="AF63" s="3"/>
      <c r="AG63" s="3"/>
    </row>
    <row r="64" spans="1:33" ht="43.5" x14ac:dyDescent="0.35">
      <c r="A64" s="27" t="s">
        <v>205</v>
      </c>
      <c r="B64" s="22"/>
      <c r="C64" s="3"/>
      <c r="D64" s="3"/>
      <c r="E64" s="3"/>
      <c r="F64" s="3"/>
      <c r="G64" s="22"/>
      <c r="H64" s="28"/>
      <c r="I64" s="3"/>
      <c r="J64" s="3"/>
      <c r="K64" s="3"/>
      <c r="L64" s="3"/>
      <c r="M64" s="3"/>
      <c r="N64" s="3"/>
      <c r="O64" s="3">
        <f>0/1</f>
        <v>0</v>
      </c>
      <c r="P64" s="3" t="s">
        <v>85</v>
      </c>
      <c r="Q64" s="3" t="s">
        <v>85</v>
      </c>
      <c r="R64" s="3">
        <v>0</v>
      </c>
      <c r="S64" s="3" t="s">
        <v>85</v>
      </c>
      <c r="T64" s="3" t="s">
        <v>117</v>
      </c>
      <c r="U64" s="3" t="s">
        <v>117</v>
      </c>
      <c r="V64" s="3">
        <v>0</v>
      </c>
      <c r="W64" s="3">
        <f>AVERAGE(S64:V64)</f>
        <v>0</v>
      </c>
      <c r="X64" s="3" t="s">
        <v>85</v>
      </c>
      <c r="Y64" s="3" t="s">
        <v>85</v>
      </c>
      <c r="Z64" s="3" t="s">
        <v>13</v>
      </c>
      <c r="AA64" s="3" t="s">
        <v>13</v>
      </c>
      <c r="AB64" s="3"/>
      <c r="AC64" s="3"/>
      <c r="AD64" s="3"/>
      <c r="AE64" s="3"/>
      <c r="AF64" s="3"/>
      <c r="AG64" s="3"/>
    </row>
    <row r="65" spans="1:33" ht="29" x14ac:dyDescent="0.35">
      <c r="A65" s="27" t="s">
        <v>206</v>
      </c>
      <c r="B65" s="22" t="s">
        <v>13</v>
      </c>
      <c r="C65" s="3" t="s">
        <v>13</v>
      </c>
      <c r="D65" s="3" t="s">
        <v>13</v>
      </c>
      <c r="E65" s="3" t="s">
        <v>85</v>
      </c>
      <c r="F65" s="3" t="s">
        <v>85</v>
      </c>
      <c r="G65" s="22"/>
      <c r="H65" s="28"/>
      <c r="I65" s="3"/>
      <c r="J65" s="3" t="s">
        <v>85</v>
      </c>
      <c r="K65" s="3" t="s">
        <v>85</v>
      </c>
      <c r="L65" s="3" t="s">
        <v>117</v>
      </c>
      <c r="M65" s="3" t="s">
        <v>112</v>
      </c>
      <c r="N65" s="3"/>
      <c r="O65" s="3" t="s">
        <v>85</v>
      </c>
      <c r="P65" s="3" t="s">
        <v>85</v>
      </c>
      <c r="Q65" s="3" t="s">
        <v>85</v>
      </c>
      <c r="R65" s="3" t="e">
        <v>#DIV/0!</v>
      </c>
      <c r="S65" s="3" t="s">
        <v>106</v>
      </c>
      <c r="T65" s="3" t="s">
        <v>117</v>
      </c>
      <c r="U65" s="3" t="s">
        <v>117</v>
      </c>
      <c r="V65" s="3" t="s">
        <v>117</v>
      </c>
      <c r="W65" s="3"/>
      <c r="X65" s="3" t="s">
        <v>85</v>
      </c>
      <c r="Y65" s="3" t="s">
        <v>85</v>
      </c>
      <c r="Z65" s="3" t="s">
        <v>13</v>
      </c>
      <c r="AA65" s="3" t="s">
        <v>13</v>
      </c>
      <c r="AB65" s="3"/>
      <c r="AC65" s="3"/>
      <c r="AD65" s="3"/>
      <c r="AE65" s="3"/>
      <c r="AF65" s="3"/>
      <c r="AG65" s="3"/>
    </row>
    <row r="66" spans="1:33" ht="32.25" customHeight="1" x14ac:dyDescent="0.35">
      <c r="A66" s="27" t="s">
        <v>207</v>
      </c>
      <c r="B66" s="22"/>
      <c r="C66" s="3"/>
      <c r="D66" s="3"/>
      <c r="E66" s="3"/>
      <c r="F66" s="3"/>
      <c r="G66" s="22"/>
      <c r="H66" s="28"/>
      <c r="I66" s="3"/>
      <c r="J66" s="3">
        <f>1/1</f>
        <v>1</v>
      </c>
      <c r="K66" s="3" t="s">
        <v>85</v>
      </c>
      <c r="L66" s="3">
        <v>1</v>
      </c>
      <c r="M66" s="3">
        <f t="shared" si="4"/>
        <v>1</v>
      </c>
      <c r="N66" s="3"/>
      <c r="O66" s="3" t="s">
        <v>85</v>
      </c>
      <c r="P66" s="3" t="s">
        <v>85</v>
      </c>
      <c r="Q66" s="3" t="s">
        <v>85</v>
      </c>
      <c r="R66" s="3" t="e">
        <v>#DIV/0!</v>
      </c>
      <c r="S66" s="3">
        <v>1</v>
      </c>
      <c r="T66" s="3" t="s">
        <v>117</v>
      </c>
      <c r="U66" s="3">
        <v>1</v>
      </c>
      <c r="V66" s="3">
        <v>1</v>
      </c>
      <c r="W66" s="3">
        <f t="shared" ref="W66:W67" si="16">AVERAGE(S66:V66)</f>
        <v>1</v>
      </c>
      <c r="X66" s="3">
        <v>1</v>
      </c>
      <c r="Y66" s="3">
        <v>1</v>
      </c>
      <c r="Z66" s="3">
        <v>1</v>
      </c>
      <c r="AA66" s="3">
        <v>1</v>
      </c>
      <c r="AB66" s="3">
        <f t="shared" ref="AB66:AB67" si="17">AVERAGE(X66:AA66)</f>
        <v>1</v>
      </c>
      <c r="AC66" s="3"/>
      <c r="AD66" s="3"/>
      <c r="AE66" s="3"/>
      <c r="AF66" s="3"/>
      <c r="AG66" s="3"/>
    </row>
    <row r="67" spans="1:33" ht="32.25" customHeight="1" x14ac:dyDescent="0.35">
      <c r="A67" s="27" t="s">
        <v>208</v>
      </c>
      <c r="B67" s="22"/>
      <c r="C67" s="3"/>
      <c r="D67" s="3"/>
      <c r="E67" s="3"/>
      <c r="F67" s="3"/>
      <c r="G67" s="22"/>
      <c r="H67" s="28"/>
      <c r="I67" s="3"/>
      <c r="J67" s="3"/>
      <c r="K67" s="3"/>
      <c r="L67" s="3"/>
      <c r="M67" s="3"/>
      <c r="N67" s="3"/>
      <c r="O67" s="3">
        <v>0.93</v>
      </c>
      <c r="P67" s="3">
        <v>0.82</v>
      </c>
      <c r="Q67" s="3">
        <v>0.93</v>
      </c>
      <c r="R67" s="3">
        <v>0.89333333333333342</v>
      </c>
      <c r="S67" s="3">
        <v>0.73</v>
      </c>
      <c r="T67" s="3">
        <v>0.93</v>
      </c>
      <c r="U67" s="3">
        <v>0.8</v>
      </c>
      <c r="V67" s="3">
        <v>0.93</v>
      </c>
      <c r="W67" s="3">
        <f t="shared" si="16"/>
        <v>0.84750000000000003</v>
      </c>
      <c r="X67" s="3">
        <v>0.93</v>
      </c>
      <c r="Y67" s="3">
        <v>0.93</v>
      </c>
      <c r="Z67" s="3">
        <v>0.93</v>
      </c>
      <c r="AA67" s="3">
        <v>0.93</v>
      </c>
      <c r="AB67" s="3">
        <f t="shared" si="17"/>
        <v>0.93</v>
      </c>
      <c r="AC67" s="3"/>
      <c r="AD67" s="3"/>
      <c r="AE67" s="3"/>
      <c r="AF67" s="3"/>
      <c r="AG67" s="3"/>
    </row>
    <row r="68" spans="1:33" ht="32.25" customHeight="1" x14ac:dyDescent="0.35">
      <c r="A68" s="27" t="s">
        <v>209</v>
      </c>
      <c r="B68" s="22"/>
      <c r="C68" s="3"/>
      <c r="D68" s="3"/>
      <c r="E68" s="3"/>
      <c r="F68" s="3"/>
      <c r="G68" s="22"/>
      <c r="H68" s="28"/>
      <c r="I68" s="3"/>
      <c r="J68" s="3"/>
      <c r="K68" s="3"/>
      <c r="L68" s="3"/>
      <c r="M68" s="3"/>
      <c r="N68" s="3"/>
      <c r="O68" s="3" t="s">
        <v>85</v>
      </c>
      <c r="P68" s="3" t="s">
        <v>85</v>
      </c>
      <c r="Q68" s="3" t="s">
        <v>85</v>
      </c>
      <c r="R68" s="3" t="s">
        <v>112</v>
      </c>
      <c r="S68" s="3" t="s">
        <v>85</v>
      </c>
      <c r="T68" s="3" t="s">
        <v>117</v>
      </c>
      <c r="U68" s="3" t="s">
        <v>117</v>
      </c>
      <c r="V68" s="3" t="s">
        <v>117</v>
      </c>
      <c r="W68" s="3"/>
      <c r="X68" s="3" t="s">
        <v>85</v>
      </c>
      <c r="Y68" s="3" t="s">
        <v>85</v>
      </c>
      <c r="Z68" s="3" t="s">
        <v>13</v>
      </c>
      <c r="AA68" s="3" t="s">
        <v>13</v>
      </c>
      <c r="AB68" s="3"/>
      <c r="AC68" s="3"/>
      <c r="AD68" s="3"/>
      <c r="AE68" s="3"/>
      <c r="AF68" s="3"/>
      <c r="AG68" s="3"/>
    </row>
    <row r="69" spans="1:33" ht="32.25" customHeight="1" x14ac:dyDescent="0.35">
      <c r="A69" s="27" t="s">
        <v>210</v>
      </c>
      <c r="B69" s="22"/>
      <c r="C69" s="3"/>
      <c r="D69" s="3"/>
      <c r="E69" s="3"/>
      <c r="F69" s="3"/>
      <c r="G69" s="22"/>
      <c r="H69" s="28"/>
      <c r="I69" s="3"/>
      <c r="J69" s="3"/>
      <c r="K69" s="3"/>
      <c r="L69" s="3"/>
      <c r="M69" s="3"/>
      <c r="N69" s="3"/>
      <c r="O69" s="3" t="s">
        <v>85</v>
      </c>
      <c r="P69" s="3" t="s">
        <v>85</v>
      </c>
      <c r="Q69" s="3" t="s">
        <v>85</v>
      </c>
      <c r="R69" s="3" t="s">
        <v>112</v>
      </c>
      <c r="S69" s="3" t="s">
        <v>165</v>
      </c>
      <c r="T69" s="3" t="s">
        <v>117</v>
      </c>
      <c r="U69" s="3" t="s">
        <v>117</v>
      </c>
      <c r="V69" s="3" t="s">
        <v>117</v>
      </c>
      <c r="W69" s="3"/>
      <c r="X69" s="3" t="s">
        <v>85</v>
      </c>
      <c r="Y69" s="3" t="s">
        <v>85</v>
      </c>
      <c r="Z69" s="3" t="s">
        <v>13</v>
      </c>
      <c r="AA69" s="3" t="s">
        <v>13</v>
      </c>
      <c r="AB69" s="3"/>
      <c r="AC69" s="3"/>
      <c r="AD69" s="3"/>
      <c r="AE69" s="3"/>
      <c r="AF69" s="3"/>
      <c r="AG69" s="3"/>
    </row>
    <row r="70" spans="1:33" x14ac:dyDescent="0.35">
      <c r="A70" s="36" t="s">
        <v>98</v>
      </c>
      <c r="B70" s="26"/>
      <c r="C70" s="3"/>
      <c r="D70" s="7"/>
      <c r="E70" s="7"/>
      <c r="F70" s="7"/>
      <c r="G70" s="26"/>
      <c r="H70" s="28"/>
      <c r="I70" s="15"/>
      <c r="J70" s="3"/>
      <c r="K70" s="3"/>
      <c r="L70" s="3"/>
      <c r="M70" s="3" t="s">
        <v>112</v>
      </c>
      <c r="N70" s="3"/>
      <c r="O70" s="3"/>
      <c r="P70" s="3"/>
      <c r="Q70" s="3"/>
      <c r="R70" s="3" t="s">
        <v>112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x14ac:dyDescent="0.35">
      <c r="A71" s="27" t="s">
        <v>211</v>
      </c>
      <c r="B71" s="22">
        <v>1</v>
      </c>
      <c r="C71" s="3">
        <v>0.93</v>
      </c>
      <c r="D71" s="3">
        <v>0.93333333333333335</v>
      </c>
      <c r="E71" s="3">
        <v>1</v>
      </c>
      <c r="F71" s="3">
        <v>1</v>
      </c>
      <c r="G71" s="22"/>
      <c r="H71" s="28">
        <v>0.97777777777777786</v>
      </c>
      <c r="I71" s="30">
        <v>1</v>
      </c>
      <c r="J71" s="3">
        <f>14/15</f>
        <v>0.93333333333333335</v>
      </c>
      <c r="K71" s="3">
        <v>1</v>
      </c>
      <c r="L71" s="3">
        <v>1</v>
      </c>
      <c r="M71" s="3">
        <f t="shared" si="4"/>
        <v>0.98333333333333339</v>
      </c>
      <c r="N71" s="3"/>
      <c r="O71" s="3">
        <v>0.93</v>
      </c>
      <c r="P71" s="3">
        <v>1</v>
      </c>
      <c r="Q71" s="3">
        <v>1</v>
      </c>
      <c r="R71" s="3">
        <v>0.97666666666666668</v>
      </c>
      <c r="S71" s="3">
        <v>1</v>
      </c>
      <c r="T71" s="3">
        <v>0.93</v>
      </c>
      <c r="U71" s="3">
        <v>1</v>
      </c>
      <c r="V71" s="3">
        <v>0.93</v>
      </c>
      <c r="W71" s="3">
        <f>AVERAGE(S71:V71)</f>
        <v>0.96500000000000008</v>
      </c>
      <c r="X71" s="3">
        <v>1</v>
      </c>
      <c r="Y71" s="3">
        <v>0.93</v>
      </c>
      <c r="Z71" s="3">
        <v>0.8</v>
      </c>
      <c r="AA71" s="3">
        <v>0.93</v>
      </c>
      <c r="AB71" s="3">
        <f t="shared" ref="AB71:AB81" si="18">AVERAGE(X71:AA71)</f>
        <v>0.91500000000000015</v>
      </c>
      <c r="AC71" s="3"/>
      <c r="AD71" s="3"/>
      <c r="AE71" s="3"/>
      <c r="AF71" s="3"/>
      <c r="AG71" s="3"/>
    </row>
    <row r="72" spans="1:33" ht="29" x14ac:dyDescent="0.35">
      <c r="A72" s="27" t="s">
        <v>212</v>
      </c>
      <c r="B72" s="22">
        <v>1</v>
      </c>
      <c r="C72" s="3">
        <v>0.93</v>
      </c>
      <c r="D72" s="3">
        <v>0.93333333333333335</v>
      </c>
      <c r="E72" s="3">
        <v>1</v>
      </c>
      <c r="F72" s="3">
        <v>0.87</v>
      </c>
      <c r="G72" s="22"/>
      <c r="H72" s="28">
        <v>0.93444444444444441</v>
      </c>
      <c r="I72" s="30">
        <v>1</v>
      </c>
      <c r="J72" s="3">
        <f>15/15</f>
        <v>1</v>
      </c>
      <c r="K72" s="3">
        <v>1</v>
      </c>
      <c r="L72" s="3">
        <v>1</v>
      </c>
      <c r="M72" s="3">
        <f t="shared" si="4"/>
        <v>1</v>
      </c>
      <c r="N72" s="3"/>
      <c r="O72" s="3">
        <v>0.67</v>
      </c>
      <c r="P72" s="3">
        <v>1</v>
      </c>
      <c r="Q72" s="3">
        <v>0.93</v>
      </c>
      <c r="R72" s="3">
        <v>0.8666666666666667</v>
      </c>
      <c r="S72" s="3">
        <v>0.8</v>
      </c>
      <c r="T72" s="3">
        <v>0.8</v>
      </c>
      <c r="U72" s="3">
        <v>0.67</v>
      </c>
      <c r="V72" s="3">
        <v>0.64</v>
      </c>
      <c r="W72" s="3">
        <f t="shared" ref="W72:W76" si="19">AVERAGE(S72:V72)</f>
        <v>0.72750000000000004</v>
      </c>
      <c r="X72" s="3">
        <v>0.87</v>
      </c>
      <c r="Y72" s="3">
        <v>0.86</v>
      </c>
      <c r="Z72" s="3">
        <v>0.92</v>
      </c>
      <c r="AA72" s="3">
        <v>0.87</v>
      </c>
      <c r="AB72" s="3">
        <f t="shared" si="18"/>
        <v>0.88</v>
      </c>
      <c r="AC72" s="3"/>
      <c r="AD72" s="3"/>
      <c r="AE72" s="3"/>
      <c r="AF72" s="3"/>
      <c r="AG72" s="3"/>
    </row>
    <row r="73" spans="1:33" ht="29" x14ac:dyDescent="0.35">
      <c r="A73" s="27" t="s">
        <v>213</v>
      </c>
      <c r="B73" s="22">
        <v>0.86</v>
      </c>
      <c r="C73" s="3">
        <v>1</v>
      </c>
      <c r="D73" s="3">
        <v>0.93333333333333335</v>
      </c>
      <c r="E73" s="3">
        <v>1</v>
      </c>
      <c r="F73" s="3">
        <v>0.93</v>
      </c>
      <c r="G73" s="22"/>
      <c r="H73" s="28">
        <v>0.95444444444444443</v>
      </c>
      <c r="I73" s="30">
        <v>1</v>
      </c>
      <c r="J73" s="3">
        <f t="shared" ref="J73:J74" si="20">15/15</f>
        <v>1</v>
      </c>
      <c r="K73" s="3">
        <v>1</v>
      </c>
      <c r="L73" s="3">
        <v>1</v>
      </c>
      <c r="M73" s="3">
        <f t="shared" si="4"/>
        <v>1</v>
      </c>
      <c r="N73" s="3"/>
      <c r="O73" s="3">
        <v>0.6</v>
      </c>
      <c r="P73" s="3">
        <v>1</v>
      </c>
      <c r="Q73" s="3">
        <v>0.93</v>
      </c>
      <c r="R73" s="3">
        <v>0.84333333333333338</v>
      </c>
      <c r="S73" s="3">
        <v>0.73</v>
      </c>
      <c r="T73" s="3">
        <v>0.8</v>
      </c>
      <c r="U73" s="3">
        <v>0.67</v>
      </c>
      <c r="V73" s="3">
        <v>0.5</v>
      </c>
      <c r="W73" s="3">
        <f t="shared" si="19"/>
        <v>0.67500000000000004</v>
      </c>
      <c r="X73" s="3">
        <v>0.73</v>
      </c>
      <c r="Y73" s="3">
        <v>0.86</v>
      </c>
      <c r="Z73" s="3">
        <v>0.92</v>
      </c>
      <c r="AA73" s="3">
        <v>0.87</v>
      </c>
      <c r="AB73" s="3">
        <f t="shared" si="18"/>
        <v>0.84499999999999997</v>
      </c>
      <c r="AC73" s="3"/>
      <c r="AD73" s="3"/>
      <c r="AE73" s="3"/>
      <c r="AF73" s="3"/>
      <c r="AG73" s="3"/>
    </row>
    <row r="74" spans="1:33" ht="29" x14ac:dyDescent="0.35">
      <c r="A74" s="27" t="s">
        <v>214</v>
      </c>
      <c r="B74" s="22">
        <v>1</v>
      </c>
      <c r="C74" s="3">
        <v>0.93</v>
      </c>
      <c r="D74" s="3">
        <v>0.93333333333333335</v>
      </c>
      <c r="E74" s="3">
        <v>1</v>
      </c>
      <c r="F74" s="3">
        <v>0.87</v>
      </c>
      <c r="G74" s="22"/>
      <c r="H74" s="28">
        <v>0.93444444444444441</v>
      </c>
      <c r="I74" s="30">
        <v>1</v>
      </c>
      <c r="J74" s="3">
        <f t="shared" si="20"/>
        <v>1</v>
      </c>
      <c r="K74" s="3">
        <v>1</v>
      </c>
      <c r="L74" s="3">
        <v>1</v>
      </c>
      <c r="M74" s="3">
        <f t="shared" si="4"/>
        <v>1</v>
      </c>
      <c r="N74" s="3"/>
      <c r="O74" s="3">
        <v>0.67</v>
      </c>
      <c r="P74" s="3">
        <v>1</v>
      </c>
      <c r="Q74" s="3">
        <v>0.93</v>
      </c>
      <c r="R74" s="3">
        <v>0.8666666666666667</v>
      </c>
      <c r="S74" s="3">
        <v>0.87</v>
      </c>
      <c r="T74" s="3">
        <v>0.8</v>
      </c>
      <c r="U74" s="3">
        <v>1</v>
      </c>
      <c r="V74" s="3">
        <v>0.79</v>
      </c>
      <c r="W74" s="3">
        <f t="shared" si="19"/>
        <v>0.86499999999999999</v>
      </c>
      <c r="X74" s="3">
        <v>1</v>
      </c>
      <c r="Y74" s="3">
        <v>0.93</v>
      </c>
      <c r="Z74" s="3">
        <v>0.92</v>
      </c>
      <c r="AA74" s="3">
        <v>1</v>
      </c>
      <c r="AB74" s="3">
        <f t="shared" si="18"/>
        <v>0.96250000000000002</v>
      </c>
      <c r="AC74" s="3"/>
      <c r="AD74" s="3"/>
      <c r="AE74" s="3"/>
      <c r="AF74" s="3"/>
      <c r="AG74" s="3"/>
    </row>
    <row r="75" spans="1:33" ht="29" x14ac:dyDescent="0.35">
      <c r="A75" s="27" t="s">
        <v>215</v>
      </c>
      <c r="B75" s="22">
        <v>1</v>
      </c>
      <c r="C75" s="3">
        <v>0.93</v>
      </c>
      <c r="D75" s="3">
        <v>0.93333333333333335</v>
      </c>
      <c r="E75" s="3">
        <v>1</v>
      </c>
      <c r="F75" s="3">
        <v>0.73</v>
      </c>
      <c r="G75" s="22"/>
      <c r="H75" s="28">
        <v>0.88777777777777767</v>
      </c>
      <c r="I75" s="30">
        <v>1</v>
      </c>
      <c r="J75" s="3">
        <f>14/15</f>
        <v>0.93333333333333335</v>
      </c>
      <c r="K75" s="3">
        <v>1</v>
      </c>
      <c r="L75" s="3">
        <v>1</v>
      </c>
      <c r="M75" s="3">
        <f t="shared" si="4"/>
        <v>0.98333333333333339</v>
      </c>
      <c r="N75" s="3"/>
      <c r="O75" s="3">
        <v>0.73</v>
      </c>
      <c r="P75" s="3">
        <v>1</v>
      </c>
      <c r="Q75" s="3">
        <v>1</v>
      </c>
      <c r="R75" s="3">
        <v>0.91</v>
      </c>
      <c r="S75" s="3">
        <v>0.93</v>
      </c>
      <c r="T75" s="3">
        <v>0.8</v>
      </c>
      <c r="U75" s="3">
        <v>1</v>
      </c>
      <c r="V75" s="3">
        <v>0.79</v>
      </c>
      <c r="W75" s="3">
        <f t="shared" si="19"/>
        <v>0.88</v>
      </c>
      <c r="X75" s="3">
        <v>1</v>
      </c>
      <c r="Y75" s="3">
        <v>0.93</v>
      </c>
      <c r="Z75" s="3">
        <v>0.92</v>
      </c>
      <c r="AA75" s="3">
        <v>1</v>
      </c>
      <c r="AB75" s="3">
        <f t="shared" si="18"/>
        <v>0.96250000000000002</v>
      </c>
      <c r="AC75" s="3"/>
      <c r="AD75" s="3"/>
      <c r="AE75" s="3"/>
      <c r="AF75" s="3"/>
      <c r="AG75" s="3"/>
    </row>
    <row r="76" spans="1:33" x14ac:dyDescent="0.35">
      <c r="A76" s="27" t="s">
        <v>216</v>
      </c>
      <c r="B76" s="22">
        <v>1</v>
      </c>
      <c r="C76" s="3">
        <v>1</v>
      </c>
      <c r="D76" s="3">
        <v>0.93333333333333335</v>
      </c>
      <c r="E76" s="3">
        <v>1</v>
      </c>
      <c r="F76" s="3">
        <v>0.93</v>
      </c>
      <c r="G76" s="22"/>
      <c r="H76" s="28">
        <v>0.95444444444444443</v>
      </c>
      <c r="I76" s="30">
        <v>1</v>
      </c>
      <c r="J76" s="3">
        <f>14/15</f>
        <v>0.93333333333333335</v>
      </c>
      <c r="K76" s="3">
        <v>1</v>
      </c>
      <c r="L76" s="3">
        <v>1</v>
      </c>
      <c r="M76" s="3">
        <f t="shared" si="4"/>
        <v>0.98333333333333339</v>
      </c>
      <c r="N76" s="3"/>
      <c r="O76" s="3">
        <v>0.67</v>
      </c>
      <c r="P76" s="3">
        <v>0.87</v>
      </c>
      <c r="Q76" s="3">
        <v>1</v>
      </c>
      <c r="R76" s="3">
        <v>0.84666666666666668</v>
      </c>
      <c r="S76" s="3">
        <v>1</v>
      </c>
      <c r="T76" s="3">
        <v>1</v>
      </c>
      <c r="U76" s="3">
        <v>1</v>
      </c>
      <c r="V76" s="3">
        <v>0.73</v>
      </c>
      <c r="W76" s="3">
        <f t="shared" si="19"/>
        <v>0.9325</v>
      </c>
      <c r="X76" s="3">
        <v>0.8</v>
      </c>
      <c r="Y76" s="3">
        <v>0.8</v>
      </c>
      <c r="Z76" s="3">
        <v>0.87</v>
      </c>
      <c r="AA76" s="3">
        <v>0.93</v>
      </c>
      <c r="AB76" s="3">
        <f t="shared" si="18"/>
        <v>0.85000000000000009</v>
      </c>
      <c r="AC76" s="3"/>
      <c r="AD76" s="3"/>
      <c r="AE76" s="3"/>
      <c r="AF76" s="3"/>
      <c r="AG76" s="3"/>
    </row>
    <row r="77" spans="1:33" hidden="1" x14ac:dyDescent="0.35">
      <c r="A77" s="36" t="s">
        <v>109</v>
      </c>
      <c r="C77" s="3"/>
      <c r="D77" s="1"/>
      <c r="E77" s="1"/>
      <c r="F77" s="1"/>
      <c r="H77" s="28"/>
      <c r="I77" s="15"/>
      <c r="J77" s="3"/>
      <c r="K77" s="3"/>
      <c r="L77" s="3"/>
      <c r="M77" s="3" t="s">
        <v>112</v>
      </c>
      <c r="N77" s="3"/>
      <c r="O77" s="3"/>
      <c r="P77" s="3"/>
      <c r="Q77" s="3"/>
      <c r="R77" s="3" t="e">
        <v>#DIV/0!</v>
      </c>
      <c r="S77" s="3"/>
      <c r="T77" s="3"/>
      <c r="U77" s="3"/>
      <c r="V77" s="3"/>
      <c r="W77" s="3"/>
      <c r="X77" s="3"/>
      <c r="Y77" s="3"/>
      <c r="Z77" s="3"/>
      <c r="AA77" s="3"/>
      <c r="AB77" s="3" t="e">
        <f t="shared" si="18"/>
        <v>#DIV/0!</v>
      </c>
      <c r="AC77" s="3"/>
      <c r="AD77" s="3"/>
      <c r="AE77" s="3"/>
      <c r="AF77" s="3"/>
      <c r="AG77" s="3"/>
    </row>
    <row r="78" spans="1:33" ht="43.5" hidden="1" x14ac:dyDescent="0.35">
      <c r="A78" s="27" t="s">
        <v>46</v>
      </c>
      <c r="B78" s="22">
        <v>1</v>
      </c>
      <c r="C78" s="3" t="s">
        <v>13</v>
      </c>
      <c r="D78" s="3" t="s">
        <v>13</v>
      </c>
      <c r="E78" s="3">
        <v>1</v>
      </c>
      <c r="F78" s="3">
        <v>1</v>
      </c>
      <c r="G78" s="22"/>
      <c r="H78" s="28">
        <v>1</v>
      </c>
      <c r="I78" s="3"/>
      <c r="J78" s="3">
        <f>1/1</f>
        <v>1</v>
      </c>
      <c r="K78" s="3" t="s">
        <v>85</v>
      </c>
      <c r="L78" s="3">
        <v>1</v>
      </c>
      <c r="M78" s="3">
        <f t="shared" si="4"/>
        <v>1</v>
      </c>
      <c r="N78" s="3"/>
      <c r="O78" s="3"/>
      <c r="P78" s="3"/>
      <c r="Q78" s="3"/>
      <c r="R78" s="3" t="e">
        <v>#DIV/0!</v>
      </c>
      <c r="S78" s="3"/>
      <c r="T78" s="3"/>
      <c r="U78" s="3"/>
      <c r="V78" s="3"/>
      <c r="W78" s="3"/>
      <c r="X78" s="3"/>
      <c r="Y78" s="3"/>
      <c r="Z78" s="3"/>
      <c r="AA78" s="3"/>
      <c r="AB78" s="3" t="e">
        <f t="shared" si="18"/>
        <v>#DIV/0!</v>
      </c>
      <c r="AC78" s="3"/>
      <c r="AD78" s="3"/>
      <c r="AE78" s="3"/>
      <c r="AF78" s="3"/>
      <c r="AG78" s="3"/>
    </row>
    <row r="79" spans="1:33" ht="29" hidden="1" x14ac:dyDescent="0.35">
      <c r="A79" s="27" t="s">
        <v>45</v>
      </c>
      <c r="B79" s="22">
        <v>1</v>
      </c>
      <c r="C79" s="3" t="s">
        <v>13</v>
      </c>
      <c r="D79" s="3" t="s">
        <v>13</v>
      </c>
      <c r="E79" s="3">
        <v>1</v>
      </c>
      <c r="F79" s="3">
        <v>1</v>
      </c>
      <c r="G79" s="22"/>
      <c r="H79" s="28">
        <v>1</v>
      </c>
      <c r="I79" s="3"/>
      <c r="J79" s="3">
        <f t="shared" ref="J79:J81" si="21">1/1</f>
        <v>1</v>
      </c>
      <c r="K79" s="3" t="s">
        <v>116</v>
      </c>
      <c r="L79" s="3">
        <v>1</v>
      </c>
      <c r="M79" s="3">
        <f t="shared" si="4"/>
        <v>1</v>
      </c>
      <c r="N79" s="3"/>
      <c r="O79" s="3"/>
      <c r="P79" s="3"/>
      <c r="Q79" s="3"/>
      <c r="R79" s="3" t="e">
        <v>#DIV/0!</v>
      </c>
      <c r="S79" s="3"/>
      <c r="T79" s="3"/>
      <c r="U79" s="3"/>
      <c r="V79" s="3"/>
      <c r="W79" s="3"/>
      <c r="X79" s="3"/>
      <c r="Y79" s="3"/>
      <c r="Z79" s="3"/>
      <c r="AA79" s="3"/>
      <c r="AB79" s="3" t="e">
        <f t="shared" si="18"/>
        <v>#DIV/0!</v>
      </c>
      <c r="AC79" s="3"/>
      <c r="AD79" s="3"/>
      <c r="AE79" s="3"/>
      <c r="AF79" s="3"/>
      <c r="AG79" s="3"/>
    </row>
    <row r="80" spans="1:33" ht="29" hidden="1" x14ac:dyDescent="0.35">
      <c r="A80" s="27" t="s">
        <v>110</v>
      </c>
      <c r="B80" s="22">
        <v>1</v>
      </c>
      <c r="C80" s="3" t="s">
        <v>13</v>
      </c>
      <c r="D80" s="3" t="s">
        <v>13</v>
      </c>
      <c r="E80" s="3">
        <v>1</v>
      </c>
      <c r="F80" s="3">
        <v>1</v>
      </c>
      <c r="G80" s="22"/>
      <c r="H80" s="28">
        <v>1</v>
      </c>
      <c r="I80" s="3"/>
      <c r="J80" s="3">
        <f t="shared" si="21"/>
        <v>1</v>
      </c>
      <c r="K80" s="3" t="s">
        <v>85</v>
      </c>
      <c r="L80" s="3">
        <v>1</v>
      </c>
      <c r="M80" s="3">
        <f t="shared" si="4"/>
        <v>1</v>
      </c>
      <c r="N80" s="3"/>
      <c r="O80" s="3"/>
      <c r="P80" s="3"/>
      <c r="Q80" s="3"/>
      <c r="R80" s="3" t="e">
        <v>#DIV/0!</v>
      </c>
      <c r="S80" s="3"/>
      <c r="T80" s="3"/>
      <c r="U80" s="3"/>
      <c r="V80" s="3"/>
      <c r="W80" s="3"/>
      <c r="X80" s="3"/>
      <c r="Y80" s="3"/>
      <c r="Z80" s="3"/>
      <c r="AA80" s="3"/>
      <c r="AB80" s="3" t="e">
        <f t="shared" si="18"/>
        <v>#DIV/0!</v>
      </c>
      <c r="AC80" s="3"/>
      <c r="AD80" s="3"/>
      <c r="AE80" s="3"/>
      <c r="AF80" s="3"/>
      <c r="AG80" s="3"/>
    </row>
    <row r="81" spans="1:33" ht="29" hidden="1" x14ac:dyDescent="0.35">
      <c r="A81" s="27" t="s">
        <v>43</v>
      </c>
      <c r="B81" s="22">
        <v>1</v>
      </c>
      <c r="C81" s="3" t="s">
        <v>13</v>
      </c>
      <c r="D81" s="3" t="s">
        <v>13</v>
      </c>
      <c r="E81" s="3">
        <v>1</v>
      </c>
      <c r="F81" s="3">
        <v>1</v>
      </c>
      <c r="G81" s="22"/>
      <c r="H81" s="28">
        <v>1</v>
      </c>
      <c r="I81" s="3"/>
      <c r="J81" s="3">
        <f t="shared" si="21"/>
        <v>1</v>
      </c>
      <c r="K81" s="3" t="s">
        <v>85</v>
      </c>
      <c r="L81" s="3">
        <v>1</v>
      </c>
      <c r="M81" s="3">
        <f t="shared" si="4"/>
        <v>1</v>
      </c>
      <c r="N81" s="3"/>
      <c r="O81" s="3"/>
      <c r="P81" s="3"/>
      <c r="Q81" s="3"/>
      <c r="R81" s="3" t="e">
        <v>#DIV/0!</v>
      </c>
      <c r="S81" s="3"/>
      <c r="T81" s="3"/>
      <c r="U81" s="3"/>
      <c r="V81" s="3"/>
      <c r="W81" s="3"/>
      <c r="X81" s="3"/>
      <c r="Y81" s="3"/>
      <c r="Z81" s="3"/>
      <c r="AA81" s="3"/>
      <c r="AB81" s="3" t="e">
        <f t="shared" si="18"/>
        <v>#DIV/0!</v>
      </c>
      <c r="AC81" s="3"/>
      <c r="AD81" s="3"/>
      <c r="AE81" s="3"/>
      <c r="AF81" s="3"/>
      <c r="AG81" s="3"/>
    </row>
    <row r="82" spans="1:33" ht="34.5" customHeight="1" x14ac:dyDescent="0.35">
      <c r="A82" s="36" t="s">
        <v>162</v>
      </c>
      <c r="C82" s="3"/>
      <c r="D82" s="4"/>
      <c r="E82" s="4"/>
      <c r="F82" s="4"/>
      <c r="H82" s="28" t="s">
        <v>112</v>
      </c>
      <c r="I82" s="13"/>
      <c r="J82" s="3"/>
      <c r="K82" s="3"/>
      <c r="L82" s="3"/>
      <c r="M82" s="3" t="s">
        <v>112</v>
      </c>
      <c r="N82" s="3"/>
      <c r="O82" s="3"/>
      <c r="P82" s="3"/>
      <c r="Q82" s="3"/>
      <c r="R82" s="3" t="s">
        <v>112</v>
      </c>
      <c r="S82" s="3"/>
      <c r="T82" s="3"/>
      <c r="U82" s="3"/>
      <c r="V82" s="3"/>
      <c r="W82" s="3"/>
      <c r="X82" s="3"/>
      <c r="Y82" s="3"/>
      <c r="Z82" s="3"/>
      <c r="AA82" s="3"/>
      <c r="AB82" s="3" t="s">
        <v>112</v>
      </c>
      <c r="AC82" s="3"/>
      <c r="AD82" s="3"/>
      <c r="AE82" s="3"/>
      <c r="AF82" s="3"/>
      <c r="AG82" s="3"/>
    </row>
    <row r="83" spans="1:33" ht="29" x14ac:dyDescent="0.35">
      <c r="A83" s="27" t="s">
        <v>217</v>
      </c>
      <c r="B83" s="22"/>
      <c r="C83" s="3">
        <v>1</v>
      </c>
      <c r="D83" s="13">
        <v>0.8666666666666667</v>
      </c>
      <c r="E83" s="3">
        <v>0.47</v>
      </c>
      <c r="F83" s="3">
        <v>0.93</v>
      </c>
      <c r="G83" s="22"/>
      <c r="H83" s="28">
        <v>0.75555555555555554</v>
      </c>
      <c r="I83" s="30">
        <v>0.8</v>
      </c>
      <c r="J83" s="3">
        <f>1/1</f>
        <v>1</v>
      </c>
      <c r="K83" s="3">
        <v>0.87</v>
      </c>
      <c r="L83" s="3">
        <v>0.87</v>
      </c>
      <c r="M83" s="3">
        <f t="shared" si="4"/>
        <v>0.88500000000000001</v>
      </c>
      <c r="N83" s="3"/>
      <c r="O83" s="3">
        <v>1</v>
      </c>
      <c r="P83" s="3">
        <v>0.73</v>
      </c>
      <c r="Q83" s="3">
        <v>0.66</v>
      </c>
      <c r="R83" s="3">
        <v>0.79666666666666675</v>
      </c>
      <c r="S83" s="3">
        <v>1</v>
      </c>
      <c r="T83" s="3">
        <v>1</v>
      </c>
      <c r="U83" s="3">
        <v>1</v>
      </c>
      <c r="V83" s="3">
        <v>1</v>
      </c>
      <c r="W83" s="3">
        <f t="shared" ref="W83:W88" si="22">AVERAGE(S83:V83)</f>
        <v>1</v>
      </c>
      <c r="X83" s="3">
        <v>1</v>
      </c>
      <c r="Y83" s="3">
        <v>1</v>
      </c>
      <c r="Z83" s="3">
        <v>0.93</v>
      </c>
      <c r="AA83" s="3">
        <v>0.93</v>
      </c>
      <c r="AB83" s="3">
        <f t="shared" ref="AB83:AB85" si="23">AVERAGE(X83:AA83)</f>
        <v>0.96500000000000008</v>
      </c>
      <c r="AC83" s="3"/>
      <c r="AD83" s="3"/>
      <c r="AE83" s="3"/>
      <c r="AF83" s="3"/>
      <c r="AG83" s="3"/>
    </row>
    <row r="84" spans="1:33" ht="29" x14ac:dyDescent="0.35">
      <c r="A84" s="27" t="s">
        <v>218</v>
      </c>
      <c r="B84" s="22"/>
      <c r="C84" s="3"/>
      <c r="D84" s="4" t="s">
        <v>13</v>
      </c>
      <c r="E84" s="3">
        <v>1</v>
      </c>
      <c r="F84" s="3">
        <v>1</v>
      </c>
      <c r="G84" s="22"/>
      <c r="H84" s="28">
        <v>1</v>
      </c>
      <c r="I84" s="30">
        <v>1</v>
      </c>
      <c r="J84" s="3">
        <f>2/2</f>
        <v>1</v>
      </c>
      <c r="K84" s="3">
        <v>1</v>
      </c>
      <c r="L84" s="3" t="s">
        <v>117</v>
      </c>
      <c r="M84" s="3">
        <f t="shared" si="4"/>
        <v>1</v>
      </c>
      <c r="N84" s="3"/>
      <c r="O84" s="3">
        <v>0.5</v>
      </c>
      <c r="P84" s="3">
        <v>1</v>
      </c>
      <c r="Q84" s="3">
        <v>0.5</v>
      </c>
      <c r="R84" s="3">
        <v>0.66666666666666663</v>
      </c>
      <c r="S84" s="3">
        <v>0.5</v>
      </c>
      <c r="T84" s="3" t="s">
        <v>117</v>
      </c>
      <c r="U84" s="3">
        <v>1</v>
      </c>
      <c r="V84" s="3">
        <v>1</v>
      </c>
      <c r="W84" s="3">
        <f t="shared" si="22"/>
        <v>0.83333333333333337</v>
      </c>
      <c r="X84" s="3">
        <v>1</v>
      </c>
      <c r="Y84" s="3">
        <v>1</v>
      </c>
      <c r="Z84" s="3" t="s">
        <v>13</v>
      </c>
      <c r="AA84" s="3" t="s">
        <v>13</v>
      </c>
      <c r="AB84" s="3">
        <f t="shared" si="23"/>
        <v>1</v>
      </c>
      <c r="AC84" s="3"/>
      <c r="AD84" s="3"/>
      <c r="AE84" s="3"/>
      <c r="AF84" s="3"/>
      <c r="AG84" s="3"/>
    </row>
    <row r="85" spans="1:33" ht="29" x14ac:dyDescent="0.35">
      <c r="A85" s="27" t="s">
        <v>219</v>
      </c>
      <c r="B85" s="22"/>
      <c r="C85" s="3">
        <v>1</v>
      </c>
      <c r="D85" s="3">
        <v>0.93333333333333335</v>
      </c>
      <c r="E85" s="3">
        <v>1</v>
      </c>
      <c r="F85" s="3">
        <v>1</v>
      </c>
      <c r="G85" s="22"/>
      <c r="H85" s="28">
        <v>0.97777777777777786</v>
      </c>
      <c r="I85" s="30">
        <v>1</v>
      </c>
      <c r="J85" s="3">
        <f>15/15</f>
        <v>1</v>
      </c>
      <c r="K85" s="3">
        <v>0.93</v>
      </c>
      <c r="L85" s="3">
        <v>1</v>
      </c>
      <c r="M85" s="3">
        <f t="shared" si="4"/>
        <v>0.98250000000000004</v>
      </c>
      <c r="N85" s="3"/>
      <c r="O85" s="3">
        <v>1</v>
      </c>
      <c r="P85" s="3">
        <v>1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>
        <f t="shared" si="22"/>
        <v>1</v>
      </c>
      <c r="X85" s="3">
        <v>1</v>
      </c>
      <c r="Y85" s="3">
        <v>1</v>
      </c>
      <c r="Z85" s="3">
        <v>1</v>
      </c>
      <c r="AA85" s="3">
        <v>1</v>
      </c>
      <c r="AB85" s="3">
        <f t="shared" si="23"/>
        <v>1</v>
      </c>
      <c r="AC85" s="3"/>
      <c r="AD85" s="3"/>
      <c r="AE85" s="3"/>
      <c r="AF85" s="3"/>
      <c r="AG85" s="3"/>
    </row>
    <row r="86" spans="1:33" x14ac:dyDescent="0.35">
      <c r="A86" t="s">
        <v>220</v>
      </c>
      <c r="B86" s="22"/>
      <c r="C86" s="3"/>
      <c r="D86" s="3"/>
      <c r="E86" s="3"/>
      <c r="F86" s="18">
        <v>0</v>
      </c>
      <c r="G86" s="22"/>
      <c r="H86" s="29"/>
      <c r="I86" s="33" t="s">
        <v>112</v>
      </c>
      <c r="J86" s="18">
        <f>1/1</f>
        <v>1</v>
      </c>
      <c r="K86" s="18">
        <v>1</v>
      </c>
      <c r="L86" s="18">
        <v>1</v>
      </c>
      <c r="M86" s="18">
        <f t="shared" si="4"/>
        <v>1</v>
      </c>
      <c r="N86" s="18"/>
      <c r="O86" s="18">
        <v>0</v>
      </c>
      <c r="P86" s="18">
        <v>2</v>
      </c>
      <c r="Q86" s="18">
        <v>0</v>
      </c>
      <c r="R86" s="18">
        <v>2</v>
      </c>
      <c r="S86" s="3">
        <v>1</v>
      </c>
      <c r="T86" s="3" t="s">
        <v>117</v>
      </c>
      <c r="U86" s="3" t="s">
        <v>117</v>
      </c>
      <c r="V86" s="3" t="s">
        <v>117</v>
      </c>
      <c r="W86" s="3">
        <f t="shared" si="22"/>
        <v>1</v>
      </c>
      <c r="X86" s="3" t="s">
        <v>85</v>
      </c>
      <c r="Y86" s="3" t="s">
        <v>85</v>
      </c>
      <c r="Z86" s="3" t="s">
        <v>13</v>
      </c>
      <c r="AA86" s="3" t="s">
        <v>13</v>
      </c>
      <c r="AB86" s="3"/>
      <c r="AC86" s="3"/>
      <c r="AD86" s="3"/>
      <c r="AE86" s="3"/>
      <c r="AF86" s="3"/>
      <c r="AG86" s="3"/>
    </row>
    <row r="87" spans="1:33" ht="29" x14ac:dyDescent="0.35">
      <c r="A87" s="27" t="s">
        <v>221</v>
      </c>
      <c r="B87" s="22"/>
      <c r="C87" s="3"/>
      <c r="D87" s="3"/>
      <c r="E87" s="3"/>
      <c r="F87" s="18" t="s">
        <v>85</v>
      </c>
      <c r="G87" s="22"/>
      <c r="H87" s="28"/>
      <c r="I87" s="30">
        <v>1</v>
      </c>
      <c r="J87" s="3">
        <f>1/1</f>
        <v>1</v>
      </c>
      <c r="K87" s="3">
        <v>1</v>
      </c>
      <c r="L87" s="3">
        <v>1</v>
      </c>
      <c r="M87" s="3">
        <f t="shared" si="4"/>
        <v>1</v>
      </c>
      <c r="N87" s="3"/>
      <c r="O87" s="3" t="s">
        <v>85</v>
      </c>
      <c r="P87" s="3">
        <v>1</v>
      </c>
      <c r="Q87" s="3" t="s">
        <v>85</v>
      </c>
      <c r="R87" s="3">
        <v>1</v>
      </c>
      <c r="S87" s="3">
        <v>1</v>
      </c>
      <c r="T87" s="3" t="s">
        <v>117</v>
      </c>
      <c r="U87" s="3" t="s">
        <v>117</v>
      </c>
      <c r="V87" s="3" t="s">
        <v>117</v>
      </c>
      <c r="W87" s="3">
        <f t="shared" si="22"/>
        <v>1</v>
      </c>
      <c r="X87" s="3" t="s">
        <v>85</v>
      </c>
      <c r="Y87" s="3" t="s">
        <v>85</v>
      </c>
      <c r="Z87" s="3" t="s">
        <v>13</v>
      </c>
      <c r="AA87" s="3" t="s">
        <v>13</v>
      </c>
      <c r="AB87" s="3"/>
      <c r="AC87" s="3"/>
      <c r="AD87" s="3"/>
      <c r="AE87" s="3"/>
      <c r="AF87" s="3"/>
      <c r="AG87" s="3"/>
    </row>
    <row r="88" spans="1:33" ht="29" x14ac:dyDescent="0.35">
      <c r="A88" s="27" t="s">
        <v>222</v>
      </c>
      <c r="B88" s="22"/>
      <c r="C88" s="3"/>
      <c r="D88" s="3"/>
      <c r="E88" s="3"/>
      <c r="F88" s="3" t="s">
        <v>106</v>
      </c>
      <c r="G88" s="22"/>
      <c r="H88" s="28"/>
      <c r="I88" s="30">
        <v>0</v>
      </c>
      <c r="J88" s="3">
        <f>1/1</f>
        <v>1</v>
      </c>
      <c r="K88" s="3">
        <v>0</v>
      </c>
      <c r="L88" s="3">
        <v>1</v>
      </c>
      <c r="M88" s="3">
        <f t="shared" si="4"/>
        <v>0.5</v>
      </c>
      <c r="N88" s="3"/>
      <c r="O88" s="3" t="s">
        <v>85</v>
      </c>
      <c r="P88" s="3">
        <v>1</v>
      </c>
      <c r="Q88" s="3" t="s">
        <v>85</v>
      </c>
      <c r="R88" s="3">
        <v>1</v>
      </c>
      <c r="S88" s="3">
        <v>0</v>
      </c>
      <c r="T88" s="3" t="s">
        <v>117</v>
      </c>
      <c r="U88" s="3" t="s">
        <v>117</v>
      </c>
      <c r="V88" s="3" t="s">
        <v>117</v>
      </c>
      <c r="W88" s="3">
        <f t="shared" si="22"/>
        <v>0</v>
      </c>
      <c r="X88" s="3" t="s">
        <v>85</v>
      </c>
      <c r="Y88" s="3" t="s">
        <v>85</v>
      </c>
      <c r="Z88" s="3" t="s">
        <v>13</v>
      </c>
      <c r="AA88" s="3" t="s">
        <v>13</v>
      </c>
      <c r="AB88" s="3"/>
      <c r="AC88" s="3"/>
      <c r="AD88" s="3"/>
      <c r="AE88" s="3"/>
      <c r="AF88" s="3"/>
      <c r="AG88" s="3"/>
    </row>
    <row r="89" spans="1:33" x14ac:dyDescent="0.35">
      <c r="A89" s="36" t="s">
        <v>223</v>
      </c>
      <c r="B89" s="22"/>
      <c r="C89" s="3"/>
      <c r="D89" s="3"/>
      <c r="E89" s="3"/>
      <c r="F89" s="3"/>
      <c r="G89" s="22"/>
      <c r="H89" s="28"/>
      <c r="I89" s="30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 t="e">
        <f t="shared" ref="AB89:AB92" si="24">AVERAGE(X89:AA89)</f>
        <v>#DIV/0!</v>
      </c>
      <c r="AC89" s="3"/>
      <c r="AD89" s="3"/>
      <c r="AE89" s="3"/>
      <c r="AF89" s="3"/>
      <c r="AG89" s="3"/>
    </row>
    <row r="90" spans="1:33" x14ac:dyDescent="0.35">
      <c r="A90" s="27" t="s">
        <v>224</v>
      </c>
      <c r="B90" s="22"/>
      <c r="C90" s="3"/>
      <c r="D90" s="3"/>
      <c r="E90" s="3"/>
      <c r="F90" s="3"/>
      <c r="G90" s="22"/>
      <c r="H90" s="28"/>
      <c r="I90" s="30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>
        <v>0.87</v>
      </c>
      <c r="AA90" s="3">
        <v>0.93</v>
      </c>
      <c r="AB90" s="3">
        <f t="shared" si="24"/>
        <v>0.9</v>
      </c>
      <c r="AC90" s="3"/>
      <c r="AD90" s="3"/>
      <c r="AE90" s="3"/>
      <c r="AF90" s="3"/>
      <c r="AG90" s="3"/>
    </row>
    <row r="91" spans="1:33" ht="29" x14ac:dyDescent="0.35">
      <c r="A91" s="27" t="s">
        <v>225</v>
      </c>
      <c r="B91" s="22"/>
      <c r="C91" s="3"/>
      <c r="D91" s="3"/>
      <c r="E91" s="3"/>
      <c r="F91" s="3"/>
      <c r="G91" s="22"/>
      <c r="H91" s="28"/>
      <c r="I91" s="30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>
        <v>0</v>
      </c>
      <c r="AA91" s="3">
        <f>0/1</f>
        <v>0</v>
      </c>
      <c r="AB91" s="3">
        <f t="shared" si="24"/>
        <v>0</v>
      </c>
      <c r="AC91" s="3"/>
      <c r="AD91" s="3"/>
      <c r="AE91" s="3"/>
      <c r="AF91" s="3"/>
      <c r="AG91" s="3"/>
    </row>
    <row r="92" spans="1:33" ht="43.5" x14ac:dyDescent="0.35">
      <c r="A92" s="27" t="s">
        <v>226</v>
      </c>
      <c r="B92" s="22"/>
      <c r="C92" s="3"/>
      <c r="D92" s="3"/>
      <c r="E92" s="3"/>
      <c r="F92" s="3"/>
      <c r="G92" s="22"/>
      <c r="H92" s="28"/>
      <c r="I92" s="30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>
        <v>0.67</v>
      </c>
      <c r="AA92" s="3">
        <v>1</v>
      </c>
      <c r="AB92" s="3">
        <f t="shared" si="24"/>
        <v>0.83499999999999996</v>
      </c>
      <c r="AC92" s="3"/>
      <c r="AD92" s="3"/>
      <c r="AE92" s="3"/>
      <c r="AF92" s="3"/>
      <c r="AG92" s="3"/>
    </row>
    <row r="93" spans="1:33" ht="29" x14ac:dyDescent="0.35">
      <c r="A93" s="27" t="s">
        <v>227</v>
      </c>
      <c r="B93" s="22"/>
      <c r="C93" s="3"/>
      <c r="D93" s="3"/>
      <c r="E93" s="3"/>
      <c r="F93" s="3"/>
      <c r="G93" s="22"/>
      <c r="H93" s="28"/>
      <c r="I93" s="30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 t="s">
        <v>13</v>
      </c>
      <c r="AA93" s="3" t="s">
        <v>232</v>
      </c>
      <c r="AB93" s="3" t="s">
        <v>112</v>
      </c>
      <c r="AC93" s="3"/>
      <c r="AD93" s="3"/>
      <c r="AE93" s="3"/>
      <c r="AF93" s="3"/>
      <c r="AG93" s="3"/>
    </row>
    <row r="94" spans="1:33" ht="29" x14ac:dyDescent="0.35">
      <c r="A94" s="27" t="s">
        <v>228</v>
      </c>
      <c r="B94" s="22"/>
      <c r="C94" s="3"/>
      <c r="D94" s="3"/>
      <c r="E94" s="3"/>
      <c r="F94" s="3"/>
      <c r="G94" s="22"/>
      <c r="H94" s="28"/>
      <c r="I94" s="30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>
        <v>0.93</v>
      </c>
      <c r="AA94" s="3">
        <v>0.93</v>
      </c>
      <c r="AB94" s="3">
        <f t="shared" ref="AB94" si="25">AVERAGE(X94:AA94)</f>
        <v>0.93</v>
      </c>
      <c r="AC94" s="3"/>
      <c r="AD94" s="3"/>
      <c r="AE94" s="3"/>
      <c r="AF94" s="3"/>
      <c r="AG94" s="3"/>
    </row>
    <row r="95" spans="1:33" x14ac:dyDescent="0.35">
      <c r="A95" s="36" t="s">
        <v>229</v>
      </c>
      <c r="B95" s="22"/>
      <c r="C95" s="3"/>
      <c r="D95" s="3"/>
      <c r="E95" s="3"/>
      <c r="F95" s="3"/>
      <c r="G95" s="22"/>
      <c r="H95" s="28"/>
      <c r="I95" s="30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 t="s">
        <v>112</v>
      </c>
      <c r="AC95" s="3"/>
      <c r="AD95" s="3"/>
      <c r="AE95" s="3"/>
      <c r="AF95" s="3"/>
      <c r="AG95" s="3"/>
    </row>
    <row r="96" spans="1:33" ht="29" x14ac:dyDescent="0.35">
      <c r="A96" s="27" t="s">
        <v>230</v>
      </c>
      <c r="B96" s="22"/>
      <c r="C96" s="3"/>
      <c r="D96" s="3"/>
      <c r="E96" s="3"/>
      <c r="F96" s="3"/>
      <c r="G96" s="22"/>
      <c r="H96" s="28"/>
      <c r="I96" s="30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>
        <v>0.93</v>
      </c>
      <c r="AA96" s="3">
        <v>0.93</v>
      </c>
      <c r="AB96" s="3">
        <f t="shared" ref="AB96:AB97" si="26">AVERAGE(X96:AA96)</f>
        <v>0.93</v>
      </c>
      <c r="AC96" s="3"/>
      <c r="AD96" s="3"/>
      <c r="AE96" s="3"/>
      <c r="AF96" s="3"/>
      <c r="AG96" s="3"/>
    </row>
    <row r="97" spans="1:33" x14ac:dyDescent="0.35">
      <c r="A97" s="27" t="s">
        <v>231</v>
      </c>
      <c r="B97" s="22"/>
      <c r="C97" s="3"/>
      <c r="D97" s="3"/>
      <c r="E97" s="3"/>
      <c r="F97" s="3"/>
      <c r="G97" s="22"/>
      <c r="H97" s="28"/>
      <c r="I97" s="30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>
        <v>0.93</v>
      </c>
      <c r="AA97" s="3">
        <v>1</v>
      </c>
      <c r="AB97" s="3">
        <f t="shared" si="26"/>
        <v>0.96500000000000008</v>
      </c>
      <c r="AC97" s="3"/>
      <c r="AD97" s="3"/>
      <c r="AE97" s="3"/>
      <c r="AF97" s="3"/>
      <c r="AG97" s="3"/>
    </row>
    <row r="98" spans="1:33" x14ac:dyDescent="0.35">
      <c r="B98" s="22"/>
      <c r="C98" s="3"/>
      <c r="D98" s="3"/>
      <c r="E98" s="3"/>
      <c r="F98" s="3"/>
      <c r="G98" s="22"/>
      <c r="H98" s="28"/>
      <c r="I98" s="30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 t="s">
        <v>112</v>
      </c>
      <c r="AC98" s="3"/>
      <c r="AD98" s="3"/>
      <c r="AE98" s="3"/>
      <c r="AF98" s="3"/>
      <c r="AG98" s="3"/>
    </row>
    <row r="99" spans="1:33" x14ac:dyDescent="0.35">
      <c r="A99" s="27" t="s">
        <v>140</v>
      </c>
      <c r="B99" s="3">
        <f>AVERAGE(B8:B98)</f>
        <v>0.93615384615384634</v>
      </c>
      <c r="C99" s="3">
        <f t="shared" ref="C99:AF99" si="27">AVERAGE(C8:C98)</f>
        <v>0.92315789473684207</v>
      </c>
      <c r="D99" s="3">
        <f t="shared" si="27"/>
        <v>0.90464576074332148</v>
      </c>
      <c r="E99" s="3">
        <f t="shared" si="27"/>
        <v>0.89695652173913054</v>
      </c>
      <c r="F99" s="3">
        <f t="shared" si="27"/>
        <v>0.89939999999999987</v>
      </c>
      <c r="G99" s="3" t="e">
        <f t="shared" si="27"/>
        <v>#DIV/0!</v>
      </c>
      <c r="H99" s="3">
        <f t="shared" si="27"/>
        <v>0.87779235503725306</v>
      </c>
      <c r="I99" s="3">
        <f t="shared" si="27"/>
        <v>0.83380952380952378</v>
      </c>
      <c r="J99" s="3">
        <f t="shared" si="27"/>
        <v>0.99636363636363623</v>
      </c>
      <c r="K99" s="3">
        <f t="shared" si="27"/>
        <v>0.95979166666666649</v>
      </c>
      <c r="L99" s="3">
        <f t="shared" si="27"/>
        <v>0.99423529411764699</v>
      </c>
      <c r="M99" s="3">
        <f t="shared" si="27"/>
        <v>0.94867878787878779</v>
      </c>
      <c r="N99" s="3" t="e">
        <f t="shared" si="27"/>
        <v>#DIV/0!</v>
      </c>
      <c r="O99" s="3">
        <f t="shared" si="27"/>
        <v>0.72977272727272757</v>
      </c>
      <c r="P99" s="3">
        <f t="shared" si="27"/>
        <v>0.91004709576138132</v>
      </c>
      <c r="Q99" s="3">
        <f t="shared" si="27"/>
        <v>0.88439024390243892</v>
      </c>
      <c r="R99" s="3" t="s">
        <v>112</v>
      </c>
      <c r="S99" s="3">
        <f t="shared" si="27"/>
        <v>0.86888888888888904</v>
      </c>
      <c r="T99" s="3">
        <f t="shared" si="27"/>
        <v>0.87527777777777782</v>
      </c>
      <c r="U99" s="3">
        <f t="shared" si="27"/>
        <v>0.93673913043478263</v>
      </c>
      <c r="V99" s="3">
        <f t="shared" si="27"/>
        <v>0.85522727272727284</v>
      </c>
      <c r="W99" s="3">
        <v>0.85</v>
      </c>
      <c r="X99" s="3">
        <f t="shared" ref="X99:AA99" si="28">AVERAGE(X8:X98)</f>
        <v>0.94268292682926824</v>
      </c>
      <c r="Y99" s="3">
        <f t="shared" si="28"/>
        <v>0.91749999999999987</v>
      </c>
      <c r="Z99" s="3">
        <f t="shared" si="28"/>
        <v>0.8746666666666667</v>
      </c>
      <c r="AA99" s="3">
        <f t="shared" si="28"/>
        <v>0.89488888888888896</v>
      </c>
      <c r="AB99" s="3">
        <f t="shared" ref="AB99" si="29">AVERAGE(X99:AA99)</f>
        <v>0.90743462059620594</v>
      </c>
      <c r="AC99" s="3" t="e">
        <f t="shared" si="27"/>
        <v>#DIV/0!</v>
      </c>
      <c r="AD99" s="3" t="e">
        <f t="shared" si="27"/>
        <v>#DIV/0!</v>
      </c>
      <c r="AE99" s="3" t="e">
        <f t="shared" si="27"/>
        <v>#DIV/0!</v>
      </c>
      <c r="AF99" s="3" t="e">
        <f t="shared" si="27"/>
        <v>#DIV/0!</v>
      </c>
      <c r="AG99" s="3" t="e">
        <f t="shared" ref="AG99" si="30">AVERAGE(AC99:AF99)</f>
        <v>#DIV/0!</v>
      </c>
    </row>
    <row r="100" spans="1:33" x14ac:dyDescent="0.35">
      <c r="B100" s="5"/>
      <c r="C100" s="11"/>
      <c r="D100" s="5"/>
      <c r="E100" s="5"/>
      <c r="G100" s="5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</row>
    <row r="101" spans="1:33" x14ac:dyDescent="0.35">
      <c r="C101" s="11"/>
      <c r="D101" s="5"/>
      <c r="E101" s="5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</row>
    <row r="102" spans="1:33" x14ac:dyDescent="0.35">
      <c r="B102" s="5"/>
      <c r="C102" s="11"/>
      <c r="D102" s="5"/>
      <c r="E102" s="5"/>
      <c r="G102" s="5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</row>
  </sheetData>
  <conditionalFormatting sqref="B100:AB1048576 B1:AB4 AC99:AF99 B5:W99 X99:AA99">
    <cfRule type="iconSet" priority="3">
      <iconSet>
        <cfvo type="percent" val="0"/>
        <cfvo type="num" val="0.8"/>
        <cfvo type="num" val="0.9"/>
      </iconSet>
    </cfRule>
  </conditionalFormatting>
  <conditionalFormatting sqref="X5:AB8 AB9:AB38 AB40:AB99 X9:AA98">
    <cfRule type="iconSet" priority="1">
      <iconSet>
        <cfvo type="percent" val="0"/>
        <cfvo type="num" val="0.8"/>
        <cfvo type="num" val="0.9"/>
      </iconSet>
    </cfRule>
  </conditionalFormatting>
  <conditionalFormatting sqref="AC100:AG1048576 AC1:AG8 AG9:AG38 AG40:AG99 AC9:AF98">
    <cfRule type="iconSet" priority="2">
      <iconSet>
        <cfvo type="percent" val="0"/>
        <cfvo type="num" val="0.8"/>
        <cfvo type="num" val="0.9"/>
      </iconSet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CC84-915A-445E-A5EA-FA3F2B63458E}">
  <sheetPr>
    <tabColor rgb="FFFF0000"/>
  </sheetPr>
  <dimension ref="A1:O81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4" sqref="L4"/>
    </sheetView>
  </sheetViews>
  <sheetFormatPr defaultRowHeight="32.15" customHeight="1" x14ac:dyDescent="0.35"/>
  <cols>
    <col min="1" max="1" width="90.08984375" style="117" bestFit="1" customWidth="1"/>
    <col min="2" max="5" width="13.453125" style="112" bestFit="1" customWidth="1"/>
    <col min="6" max="6" width="15.26953125" style="112" bestFit="1" customWidth="1"/>
    <col min="7" max="10" width="13.453125" style="51" bestFit="1" customWidth="1"/>
    <col min="11" max="11" width="15.26953125" style="51" bestFit="1" customWidth="1"/>
    <col min="12" max="12" width="13.453125" style="51" bestFit="1" customWidth="1"/>
    <col min="13" max="16384" width="8.7265625" style="41"/>
  </cols>
  <sheetData>
    <row r="1" spans="1:13" ht="32.15" customHeight="1" x14ac:dyDescent="0.35">
      <c r="A1" s="113"/>
      <c r="B1" s="50"/>
      <c r="C1" s="50"/>
      <c r="D1" s="50"/>
      <c r="E1" s="50"/>
      <c r="F1" s="50"/>
    </row>
    <row r="2" spans="1:13" ht="32.15" customHeight="1" thickBot="1" x14ac:dyDescent="0.4">
      <c r="A2" s="114"/>
      <c r="B2" s="50"/>
      <c r="C2" s="50"/>
      <c r="D2" s="50"/>
      <c r="E2" s="50"/>
      <c r="F2" s="50"/>
    </row>
    <row r="3" spans="1:13" ht="32.15" customHeight="1" thickTop="1" thickBot="1" x14ac:dyDescent="0.4">
      <c r="A3" s="42"/>
      <c r="B3" s="52" t="s">
        <v>293</v>
      </c>
      <c r="C3" s="53" t="s">
        <v>294</v>
      </c>
      <c r="D3" s="53" t="s">
        <v>292</v>
      </c>
      <c r="E3" s="53" t="s">
        <v>295</v>
      </c>
      <c r="F3" s="54" t="s">
        <v>296</v>
      </c>
      <c r="G3" s="55" t="s">
        <v>297</v>
      </c>
      <c r="H3" s="56" t="s">
        <v>298</v>
      </c>
      <c r="I3" s="56" t="s">
        <v>299</v>
      </c>
      <c r="J3" s="57" t="s">
        <v>300</v>
      </c>
      <c r="K3" s="58" t="s">
        <v>301</v>
      </c>
      <c r="L3" s="59" t="s">
        <v>302</v>
      </c>
    </row>
    <row r="4" spans="1:13" ht="32.15" customHeight="1" thickTop="1" x14ac:dyDescent="0.35">
      <c r="A4" s="43" t="s">
        <v>238</v>
      </c>
      <c r="B4" s="60"/>
      <c r="C4" s="61"/>
      <c r="D4" s="61"/>
      <c r="E4" s="61"/>
      <c r="F4" s="62"/>
      <c r="G4" s="63"/>
      <c r="H4" s="61"/>
      <c r="I4" s="61"/>
      <c r="J4" s="61"/>
      <c r="K4" s="62"/>
      <c r="L4" s="63"/>
    </row>
    <row r="5" spans="1:13" ht="32.15" customHeight="1" x14ac:dyDescent="0.35">
      <c r="A5" s="38" t="s">
        <v>239</v>
      </c>
      <c r="B5" s="64">
        <v>1</v>
      </c>
      <c r="C5" s="65">
        <v>1</v>
      </c>
      <c r="D5" s="65">
        <v>1</v>
      </c>
      <c r="E5" s="65">
        <v>1</v>
      </c>
      <c r="F5" s="66">
        <f>AVERAGE(B5:E5)</f>
        <v>1</v>
      </c>
      <c r="G5" s="67">
        <v>1</v>
      </c>
      <c r="H5" s="65">
        <v>1</v>
      </c>
      <c r="I5" s="65">
        <v>1</v>
      </c>
      <c r="J5" s="68">
        <v>1</v>
      </c>
      <c r="K5" s="69">
        <f>AVERAGE(G5:J5)</f>
        <v>1</v>
      </c>
      <c r="L5" s="67">
        <v>0.93</v>
      </c>
    </row>
    <row r="6" spans="1:13" ht="32.15" customHeight="1" x14ac:dyDescent="0.35">
      <c r="A6" s="38" t="s">
        <v>240</v>
      </c>
      <c r="B6" s="70">
        <v>0.87</v>
      </c>
      <c r="C6" s="71">
        <v>1</v>
      </c>
      <c r="D6" s="71">
        <v>1</v>
      </c>
      <c r="E6" s="71">
        <v>1</v>
      </c>
      <c r="F6" s="69">
        <f t="shared" ref="F6:F66" si="0">AVERAGE(B6:E6)</f>
        <v>0.96750000000000003</v>
      </c>
      <c r="G6" s="72">
        <v>1</v>
      </c>
      <c r="H6" s="71">
        <v>1</v>
      </c>
      <c r="I6" s="71">
        <v>0.93</v>
      </c>
      <c r="J6" s="73">
        <v>0.93</v>
      </c>
      <c r="K6" s="69">
        <f t="shared" ref="K6:K69" si="1">AVERAGE(G6:J6)</f>
        <v>0.96500000000000008</v>
      </c>
      <c r="L6" s="72">
        <v>0.93</v>
      </c>
    </row>
    <row r="7" spans="1:13" ht="32.15" customHeight="1" x14ac:dyDescent="0.35">
      <c r="A7" s="38" t="s">
        <v>241</v>
      </c>
      <c r="B7" s="70">
        <v>1</v>
      </c>
      <c r="C7" s="71">
        <v>1</v>
      </c>
      <c r="D7" s="71">
        <v>0.87</v>
      </c>
      <c r="E7" s="71">
        <v>0.93</v>
      </c>
      <c r="F7" s="69">
        <f t="shared" si="0"/>
        <v>0.95000000000000007</v>
      </c>
      <c r="G7" s="72">
        <v>0.96</v>
      </c>
      <c r="H7" s="71">
        <v>0.93</v>
      </c>
      <c r="I7" s="71">
        <v>0.93</v>
      </c>
      <c r="J7" s="73">
        <v>1</v>
      </c>
      <c r="K7" s="69">
        <f t="shared" si="1"/>
        <v>0.95500000000000007</v>
      </c>
      <c r="L7" s="72">
        <v>1</v>
      </c>
    </row>
    <row r="8" spans="1:13" ht="32.15" customHeight="1" x14ac:dyDescent="0.35">
      <c r="A8" s="38" t="s">
        <v>242</v>
      </c>
      <c r="B8" s="70">
        <v>0.8</v>
      </c>
      <c r="C8" s="71">
        <v>0.93</v>
      </c>
      <c r="D8" s="71">
        <v>1</v>
      </c>
      <c r="E8" s="71">
        <v>1</v>
      </c>
      <c r="F8" s="69">
        <f t="shared" si="0"/>
        <v>0.9325</v>
      </c>
      <c r="G8" s="72">
        <v>0.87</v>
      </c>
      <c r="H8" s="71">
        <v>0.93</v>
      </c>
      <c r="I8" s="71">
        <v>0.86</v>
      </c>
      <c r="J8" s="73">
        <v>0.8</v>
      </c>
      <c r="K8" s="69">
        <f t="shared" si="1"/>
        <v>0.86499999999999999</v>
      </c>
      <c r="L8" s="72">
        <v>0.8</v>
      </c>
    </row>
    <row r="9" spans="1:13" ht="32.15" customHeight="1" x14ac:dyDescent="0.35">
      <c r="A9" s="38" t="s">
        <v>243</v>
      </c>
      <c r="B9" s="70">
        <v>0.87</v>
      </c>
      <c r="C9" s="71">
        <v>0.87</v>
      </c>
      <c r="D9" s="71">
        <v>0.87</v>
      </c>
      <c r="E9" s="71">
        <v>0.93</v>
      </c>
      <c r="F9" s="69">
        <f t="shared" si="0"/>
        <v>0.88500000000000001</v>
      </c>
      <c r="G9" s="72">
        <v>0.93</v>
      </c>
      <c r="H9" s="71">
        <v>0.93</v>
      </c>
      <c r="I9" s="71">
        <v>0.93</v>
      </c>
      <c r="J9" s="73">
        <v>1</v>
      </c>
      <c r="K9" s="69">
        <f t="shared" si="1"/>
        <v>0.94750000000000001</v>
      </c>
      <c r="L9" s="72">
        <v>1</v>
      </c>
    </row>
    <row r="10" spans="1:13" ht="32.15" customHeight="1" x14ac:dyDescent="0.35">
      <c r="A10" s="38" t="s">
        <v>244</v>
      </c>
      <c r="B10" s="70">
        <v>0.87</v>
      </c>
      <c r="C10" s="71">
        <v>0.93</v>
      </c>
      <c r="D10" s="71">
        <v>0.87</v>
      </c>
      <c r="E10" s="71">
        <v>0.93</v>
      </c>
      <c r="F10" s="69">
        <f t="shared" si="0"/>
        <v>0.9</v>
      </c>
      <c r="G10" s="72">
        <v>0.93</v>
      </c>
      <c r="H10" s="71">
        <v>0.93</v>
      </c>
      <c r="I10" s="71">
        <v>0.93</v>
      </c>
      <c r="J10" s="73">
        <v>1</v>
      </c>
      <c r="K10" s="69">
        <f t="shared" si="1"/>
        <v>0.94750000000000001</v>
      </c>
      <c r="L10" s="72">
        <v>1</v>
      </c>
    </row>
    <row r="11" spans="1:13" ht="32.15" customHeight="1" x14ac:dyDescent="0.35">
      <c r="A11" s="44" t="s">
        <v>278</v>
      </c>
      <c r="B11" s="74"/>
      <c r="C11" s="75"/>
      <c r="D11" s="75"/>
      <c r="E11" s="75"/>
      <c r="F11" s="76" t="s">
        <v>112</v>
      </c>
      <c r="G11" s="77"/>
      <c r="H11" s="75"/>
      <c r="I11" s="75"/>
      <c r="J11" s="75"/>
      <c r="K11" s="76"/>
      <c r="L11" s="77"/>
      <c r="M11" s="45"/>
    </row>
    <row r="12" spans="1:13" ht="32.15" customHeight="1" x14ac:dyDescent="0.35">
      <c r="A12" s="38" t="s">
        <v>303</v>
      </c>
      <c r="B12" s="78"/>
      <c r="C12" s="71">
        <v>0.73</v>
      </c>
      <c r="D12" s="71">
        <v>0.87</v>
      </c>
      <c r="E12" s="71">
        <v>0.8</v>
      </c>
      <c r="F12" s="69">
        <f t="shared" si="0"/>
        <v>0.80000000000000016</v>
      </c>
      <c r="G12" s="72">
        <v>0.67</v>
      </c>
      <c r="H12" s="71">
        <v>0.73</v>
      </c>
      <c r="I12" s="71">
        <v>0.8</v>
      </c>
      <c r="J12" s="73">
        <v>0.86</v>
      </c>
      <c r="K12" s="69">
        <f t="shared" si="1"/>
        <v>0.76500000000000001</v>
      </c>
      <c r="L12" s="72">
        <v>0.8</v>
      </c>
    </row>
    <row r="13" spans="1:13" ht="32.15" customHeight="1" x14ac:dyDescent="0.35">
      <c r="A13" s="38" t="s">
        <v>304</v>
      </c>
      <c r="B13" s="78"/>
      <c r="C13" s="71">
        <v>1</v>
      </c>
      <c r="D13" s="71">
        <v>0.93</v>
      </c>
      <c r="E13" s="71">
        <v>1</v>
      </c>
      <c r="F13" s="69">
        <f t="shared" si="0"/>
        <v>0.97666666666666668</v>
      </c>
      <c r="G13" s="72">
        <v>1</v>
      </c>
      <c r="H13" s="71">
        <v>1</v>
      </c>
      <c r="I13" s="71">
        <v>1</v>
      </c>
      <c r="J13" s="73">
        <v>1</v>
      </c>
      <c r="K13" s="69">
        <f t="shared" si="1"/>
        <v>1</v>
      </c>
      <c r="L13" s="72">
        <v>1</v>
      </c>
    </row>
    <row r="14" spans="1:13" ht="32.15" customHeight="1" x14ac:dyDescent="0.35">
      <c r="A14" s="38" t="s">
        <v>305</v>
      </c>
      <c r="B14" s="78"/>
      <c r="C14" s="71">
        <v>1</v>
      </c>
      <c r="D14" s="71">
        <v>1</v>
      </c>
      <c r="E14" s="71">
        <v>1</v>
      </c>
      <c r="F14" s="69">
        <f t="shared" si="0"/>
        <v>1</v>
      </c>
      <c r="G14" s="72">
        <v>1</v>
      </c>
      <c r="H14" s="71">
        <v>1</v>
      </c>
      <c r="I14" s="71">
        <v>1</v>
      </c>
      <c r="J14" s="73">
        <v>1</v>
      </c>
      <c r="K14" s="69">
        <f t="shared" si="1"/>
        <v>1</v>
      </c>
      <c r="L14" s="72">
        <v>1</v>
      </c>
    </row>
    <row r="15" spans="1:13" ht="32.15" customHeight="1" x14ac:dyDescent="0.35">
      <c r="A15" s="44" t="s">
        <v>279</v>
      </c>
      <c r="B15" s="74"/>
      <c r="C15" s="75"/>
      <c r="D15" s="75"/>
      <c r="E15" s="75"/>
      <c r="F15" s="76" t="s">
        <v>112</v>
      </c>
      <c r="G15" s="77"/>
      <c r="H15" s="75"/>
      <c r="I15" s="75"/>
      <c r="J15" s="75"/>
      <c r="K15" s="76"/>
      <c r="L15" s="77"/>
    </row>
    <row r="16" spans="1:13" ht="32.15" customHeight="1" x14ac:dyDescent="0.35">
      <c r="A16" s="38" t="s">
        <v>182</v>
      </c>
      <c r="B16" s="70">
        <v>1</v>
      </c>
      <c r="C16" s="71">
        <v>1</v>
      </c>
      <c r="D16" s="71">
        <v>1</v>
      </c>
      <c r="E16" s="71">
        <v>1</v>
      </c>
      <c r="F16" s="69">
        <f t="shared" si="0"/>
        <v>1</v>
      </c>
      <c r="G16" s="72">
        <v>0.93</v>
      </c>
      <c r="H16" s="71">
        <v>0.93</v>
      </c>
      <c r="I16" s="71">
        <v>0.86</v>
      </c>
      <c r="J16" s="73">
        <v>0.8</v>
      </c>
      <c r="K16" s="69">
        <f t="shared" si="1"/>
        <v>0.88000000000000012</v>
      </c>
      <c r="L16" s="72">
        <v>0.8</v>
      </c>
    </row>
    <row r="17" spans="1:14" ht="32.15" customHeight="1" x14ac:dyDescent="0.35">
      <c r="A17" s="38" t="s">
        <v>183</v>
      </c>
      <c r="B17" s="70">
        <v>1</v>
      </c>
      <c r="C17" s="71">
        <v>1</v>
      </c>
      <c r="D17" s="71">
        <v>1</v>
      </c>
      <c r="E17" s="71">
        <v>1</v>
      </c>
      <c r="F17" s="69">
        <f t="shared" si="0"/>
        <v>1</v>
      </c>
      <c r="G17" s="72">
        <v>0.93</v>
      </c>
      <c r="H17" s="71">
        <v>1</v>
      </c>
      <c r="I17" s="71">
        <v>1</v>
      </c>
      <c r="J17" s="73">
        <v>1</v>
      </c>
      <c r="K17" s="69">
        <f t="shared" si="1"/>
        <v>0.98250000000000004</v>
      </c>
      <c r="L17" s="72">
        <v>1</v>
      </c>
    </row>
    <row r="18" spans="1:14" ht="32.15" customHeight="1" x14ac:dyDescent="0.35">
      <c r="A18" s="38" t="s">
        <v>184</v>
      </c>
      <c r="B18" s="70">
        <v>1</v>
      </c>
      <c r="C18" s="71">
        <v>1</v>
      </c>
      <c r="D18" s="71">
        <v>1</v>
      </c>
      <c r="E18" s="71">
        <v>1</v>
      </c>
      <c r="F18" s="69">
        <f t="shared" si="0"/>
        <v>1</v>
      </c>
      <c r="G18" s="72">
        <v>1</v>
      </c>
      <c r="H18" s="71">
        <v>1</v>
      </c>
      <c r="I18" s="71">
        <v>1</v>
      </c>
      <c r="J18" s="73">
        <v>1</v>
      </c>
      <c r="K18" s="69">
        <f t="shared" si="1"/>
        <v>1</v>
      </c>
      <c r="L18" s="72">
        <v>1</v>
      </c>
    </row>
    <row r="19" spans="1:14" ht="32.15" customHeight="1" x14ac:dyDescent="0.35">
      <c r="A19" s="38" t="s">
        <v>245</v>
      </c>
      <c r="B19" s="70">
        <v>0.93</v>
      </c>
      <c r="C19" s="71">
        <v>0.93</v>
      </c>
      <c r="D19" s="71">
        <v>0.93</v>
      </c>
      <c r="E19" s="71">
        <v>0.87</v>
      </c>
      <c r="F19" s="69">
        <f t="shared" si="0"/>
        <v>0.91500000000000004</v>
      </c>
      <c r="G19" s="72">
        <v>0.93</v>
      </c>
      <c r="H19" s="71">
        <v>0.93</v>
      </c>
      <c r="I19" s="71">
        <v>1</v>
      </c>
      <c r="J19" s="73">
        <v>1</v>
      </c>
      <c r="K19" s="69">
        <f t="shared" si="1"/>
        <v>0.96500000000000008</v>
      </c>
      <c r="L19" s="72">
        <v>1</v>
      </c>
    </row>
    <row r="20" spans="1:14" ht="32.15" customHeight="1" x14ac:dyDescent="0.35">
      <c r="A20" s="38" t="s">
        <v>246</v>
      </c>
      <c r="B20" s="70">
        <v>1</v>
      </c>
      <c r="C20" s="71">
        <v>1</v>
      </c>
      <c r="D20" s="71">
        <v>1</v>
      </c>
      <c r="E20" s="71">
        <v>1</v>
      </c>
      <c r="F20" s="69">
        <f t="shared" si="0"/>
        <v>1</v>
      </c>
      <c r="G20" s="72">
        <v>1</v>
      </c>
      <c r="H20" s="71">
        <v>0.86</v>
      </c>
      <c r="I20" s="71">
        <v>1</v>
      </c>
      <c r="J20" s="73">
        <v>1</v>
      </c>
      <c r="K20" s="69">
        <f t="shared" si="1"/>
        <v>0.96499999999999997</v>
      </c>
      <c r="L20" s="72">
        <v>1</v>
      </c>
    </row>
    <row r="21" spans="1:14" ht="32.15" customHeight="1" x14ac:dyDescent="0.35">
      <c r="A21" s="38" t="s">
        <v>247</v>
      </c>
      <c r="B21" s="70">
        <v>1</v>
      </c>
      <c r="C21" s="71">
        <v>1</v>
      </c>
      <c r="D21" s="71">
        <v>1</v>
      </c>
      <c r="E21" s="71">
        <v>1</v>
      </c>
      <c r="F21" s="69">
        <f t="shared" si="0"/>
        <v>1</v>
      </c>
      <c r="G21" s="72">
        <v>1</v>
      </c>
      <c r="H21" s="71">
        <v>1</v>
      </c>
      <c r="I21" s="71">
        <v>1</v>
      </c>
      <c r="J21" s="73">
        <v>1</v>
      </c>
      <c r="K21" s="69">
        <f t="shared" si="1"/>
        <v>1</v>
      </c>
      <c r="L21" s="72">
        <v>1</v>
      </c>
    </row>
    <row r="22" spans="1:14" ht="32.15" customHeight="1" x14ac:dyDescent="0.35">
      <c r="A22" s="38" t="s">
        <v>248</v>
      </c>
      <c r="B22" s="70">
        <v>1</v>
      </c>
      <c r="C22" s="71">
        <v>1</v>
      </c>
      <c r="D22" s="71">
        <v>1</v>
      </c>
      <c r="E22" s="71">
        <v>1</v>
      </c>
      <c r="F22" s="69">
        <f t="shared" si="0"/>
        <v>1</v>
      </c>
      <c r="G22" s="72">
        <v>1</v>
      </c>
      <c r="H22" s="71">
        <v>1</v>
      </c>
      <c r="I22" s="71">
        <v>1</v>
      </c>
      <c r="J22" s="73">
        <v>1</v>
      </c>
      <c r="K22" s="69">
        <f t="shared" si="1"/>
        <v>1</v>
      </c>
      <c r="L22" s="72">
        <v>1</v>
      </c>
    </row>
    <row r="23" spans="1:14" ht="32.15" customHeight="1" x14ac:dyDescent="0.35">
      <c r="A23" s="38" t="s">
        <v>249</v>
      </c>
      <c r="B23" s="70">
        <v>0.83</v>
      </c>
      <c r="C23" s="71">
        <v>0.8</v>
      </c>
      <c r="D23" s="71">
        <v>0.73</v>
      </c>
      <c r="E23" s="71">
        <v>0.8</v>
      </c>
      <c r="F23" s="69">
        <f t="shared" si="0"/>
        <v>0.79</v>
      </c>
      <c r="G23" s="72">
        <v>0.6</v>
      </c>
      <c r="H23" s="71">
        <v>0</v>
      </c>
      <c r="I23" s="71">
        <v>0.2</v>
      </c>
      <c r="J23" s="73">
        <v>0.33</v>
      </c>
      <c r="K23" s="69">
        <f t="shared" si="1"/>
        <v>0.28250000000000003</v>
      </c>
      <c r="L23" s="72">
        <v>0.4</v>
      </c>
    </row>
    <row r="24" spans="1:14" ht="32.15" customHeight="1" x14ac:dyDescent="0.35">
      <c r="A24" s="38" t="s">
        <v>250</v>
      </c>
      <c r="B24" s="70">
        <v>1</v>
      </c>
      <c r="C24" s="71">
        <v>1</v>
      </c>
      <c r="D24" s="71">
        <v>1</v>
      </c>
      <c r="E24" s="71">
        <v>1</v>
      </c>
      <c r="F24" s="69">
        <f t="shared" si="0"/>
        <v>1</v>
      </c>
      <c r="G24" s="72">
        <v>1</v>
      </c>
      <c r="H24" s="71">
        <v>1</v>
      </c>
      <c r="I24" s="71">
        <v>1</v>
      </c>
      <c r="J24" s="73">
        <v>1</v>
      </c>
      <c r="K24" s="69">
        <f t="shared" si="1"/>
        <v>1</v>
      </c>
      <c r="L24" s="72">
        <v>1</v>
      </c>
    </row>
    <row r="25" spans="1:14" ht="32.15" customHeight="1" x14ac:dyDescent="0.35">
      <c r="A25" s="38" t="s">
        <v>251</v>
      </c>
      <c r="B25" s="70">
        <v>1</v>
      </c>
      <c r="C25" s="71">
        <v>1</v>
      </c>
      <c r="D25" s="71">
        <v>1</v>
      </c>
      <c r="E25" s="71">
        <v>1</v>
      </c>
      <c r="F25" s="69">
        <f t="shared" si="0"/>
        <v>1</v>
      </c>
      <c r="G25" s="72">
        <v>1</v>
      </c>
      <c r="H25" s="71">
        <v>1</v>
      </c>
      <c r="I25" s="71">
        <v>1</v>
      </c>
      <c r="J25" s="73">
        <v>1</v>
      </c>
      <c r="K25" s="69">
        <f t="shared" si="1"/>
        <v>1</v>
      </c>
      <c r="L25" s="72">
        <v>1</v>
      </c>
    </row>
    <row r="26" spans="1:14" ht="32.15" customHeight="1" x14ac:dyDescent="0.35">
      <c r="A26" s="44" t="s">
        <v>252</v>
      </c>
      <c r="B26" s="74"/>
      <c r="C26" s="75"/>
      <c r="D26" s="75"/>
      <c r="E26" s="75"/>
      <c r="F26" s="76"/>
      <c r="G26" s="77"/>
      <c r="H26" s="75"/>
      <c r="I26" s="75"/>
      <c r="J26" s="75"/>
      <c r="K26" s="76"/>
      <c r="L26" s="77"/>
      <c r="M26" s="45"/>
      <c r="N26" s="45"/>
    </row>
    <row r="27" spans="1:14" ht="32.15" customHeight="1" x14ac:dyDescent="0.35">
      <c r="A27" s="38" t="s">
        <v>253</v>
      </c>
      <c r="B27" s="70">
        <v>0.38</v>
      </c>
      <c r="C27" s="71">
        <v>0.56999999999999995</v>
      </c>
      <c r="D27" s="71">
        <v>0.56999999999999995</v>
      </c>
      <c r="E27" s="71">
        <v>0.73</v>
      </c>
      <c r="F27" s="69">
        <f t="shared" si="0"/>
        <v>0.5625</v>
      </c>
      <c r="G27" s="72">
        <v>0.71</v>
      </c>
      <c r="H27" s="71">
        <v>0.77</v>
      </c>
      <c r="I27" s="71">
        <v>0.64</v>
      </c>
      <c r="J27" s="73">
        <v>0.78</v>
      </c>
      <c r="K27" s="69">
        <f t="shared" si="1"/>
        <v>0.72500000000000009</v>
      </c>
      <c r="L27" s="72">
        <v>0.8</v>
      </c>
    </row>
    <row r="28" spans="1:14" ht="32.15" customHeight="1" x14ac:dyDescent="0.35">
      <c r="A28" s="39" t="s">
        <v>254</v>
      </c>
      <c r="B28" s="70">
        <v>0.38</v>
      </c>
      <c r="C28" s="71">
        <v>0.38</v>
      </c>
      <c r="D28" s="71">
        <v>0.33</v>
      </c>
      <c r="E28" s="79" t="s">
        <v>13</v>
      </c>
      <c r="F28" s="69">
        <f t="shared" si="0"/>
        <v>0.36333333333333334</v>
      </c>
      <c r="G28" s="72">
        <v>0.64</v>
      </c>
      <c r="H28" s="71">
        <v>0.77</v>
      </c>
      <c r="I28" s="71">
        <v>0.64</v>
      </c>
      <c r="J28" s="80" t="s">
        <v>290</v>
      </c>
      <c r="K28" s="81">
        <f t="shared" si="1"/>
        <v>0.68333333333333346</v>
      </c>
      <c r="L28" s="120" t="s">
        <v>312</v>
      </c>
    </row>
    <row r="29" spans="1:14" ht="32.15" customHeight="1" x14ac:dyDescent="0.35">
      <c r="A29" s="39" t="s">
        <v>284</v>
      </c>
      <c r="B29" s="70">
        <v>0.6</v>
      </c>
      <c r="C29" s="71">
        <v>0.6</v>
      </c>
      <c r="D29" s="71">
        <v>0.6</v>
      </c>
      <c r="E29" s="71">
        <v>0.63</v>
      </c>
      <c r="F29" s="69">
        <f t="shared" si="0"/>
        <v>0.60749999999999993</v>
      </c>
      <c r="G29" s="72">
        <v>0.55000000000000004</v>
      </c>
      <c r="H29" s="71">
        <v>0.15</v>
      </c>
      <c r="I29" s="71">
        <v>0.42</v>
      </c>
      <c r="J29" s="80" t="s">
        <v>290</v>
      </c>
      <c r="K29" s="81">
        <f t="shared" si="1"/>
        <v>0.37333333333333335</v>
      </c>
      <c r="L29" s="120" t="s">
        <v>312</v>
      </c>
    </row>
    <row r="30" spans="1:14" ht="32.15" customHeight="1" x14ac:dyDescent="0.35">
      <c r="A30" s="38" t="s">
        <v>285</v>
      </c>
      <c r="B30" s="70">
        <v>1</v>
      </c>
      <c r="C30" s="71">
        <v>1</v>
      </c>
      <c r="D30" s="71">
        <v>1</v>
      </c>
      <c r="E30" s="71">
        <v>1</v>
      </c>
      <c r="F30" s="69">
        <f t="shared" si="0"/>
        <v>1</v>
      </c>
      <c r="G30" s="72">
        <v>1</v>
      </c>
      <c r="H30" s="71">
        <v>1</v>
      </c>
      <c r="I30" s="71">
        <v>1</v>
      </c>
      <c r="J30" s="73">
        <v>1</v>
      </c>
      <c r="K30" s="69">
        <f t="shared" si="1"/>
        <v>1</v>
      </c>
      <c r="L30" s="72">
        <v>1</v>
      </c>
    </row>
    <row r="31" spans="1:14" ht="32.15" customHeight="1" x14ac:dyDescent="0.35">
      <c r="A31" s="38" t="s">
        <v>286</v>
      </c>
      <c r="B31" s="70">
        <v>0.93</v>
      </c>
      <c r="C31" s="71">
        <v>0.93</v>
      </c>
      <c r="D31" s="71">
        <v>0.93</v>
      </c>
      <c r="E31" s="71">
        <v>0.93</v>
      </c>
      <c r="F31" s="69">
        <f t="shared" si="0"/>
        <v>0.93</v>
      </c>
      <c r="G31" s="72">
        <v>0.93</v>
      </c>
      <c r="H31" s="71">
        <v>1</v>
      </c>
      <c r="I31" s="71">
        <v>1</v>
      </c>
      <c r="J31" s="73">
        <v>0.86</v>
      </c>
      <c r="K31" s="69">
        <f t="shared" si="1"/>
        <v>0.94750000000000001</v>
      </c>
      <c r="L31" s="72">
        <v>0.93</v>
      </c>
    </row>
    <row r="32" spans="1:14" ht="32.15" customHeight="1" x14ac:dyDescent="0.35">
      <c r="A32" s="38" t="s">
        <v>287</v>
      </c>
      <c r="B32" s="70">
        <v>0.83</v>
      </c>
      <c r="C32" s="71">
        <v>0.36</v>
      </c>
      <c r="D32" s="71">
        <v>0.73</v>
      </c>
      <c r="E32" s="71">
        <v>0.87</v>
      </c>
      <c r="F32" s="69">
        <f t="shared" si="0"/>
        <v>0.69750000000000001</v>
      </c>
      <c r="G32" s="72">
        <v>0.87</v>
      </c>
      <c r="H32" s="71">
        <v>0.93</v>
      </c>
      <c r="I32" s="71">
        <v>0.93</v>
      </c>
      <c r="J32" s="73">
        <v>0.93</v>
      </c>
      <c r="K32" s="69">
        <f t="shared" si="1"/>
        <v>0.91500000000000004</v>
      </c>
      <c r="L32" s="72">
        <v>0.93</v>
      </c>
    </row>
    <row r="33" spans="1:15" ht="32.15" customHeight="1" x14ac:dyDescent="0.35">
      <c r="A33" s="38" t="s">
        <v>288</v>
      </c>
      <c r="B33" s="82" t="s">
        <v>13</v>
      </c>
      <c r="C33" s="79" t="s">
        <v>13</v>
      </c>
      <c r="D33" s="71">
        <v>0</v>
      </c>
      <c r="E33" s="71">
        <v>1</v>
      </c>
      <c r="F33" s="69">
        <f t="shared" si="0"/>
        <v>0.5</v>
      </c>
      <c r="G33" s="72">
        <v>1</v>
      </c>
      <c r="H33" s="71">
        <v>1</v>
      </c>
      <c r="I33" s="79" t="s">
        <v>13</v>
      </c>
      <c r="J33" s="83" t="s">
        <v>13</v>
      </c>
      <c r="K33" s="69">
        <f t="shared" si="1"/>
        <v>1</v>
      </c>
      <c r="L33" s="72" t="s">
        <v>13</v>
      </c>
    </row>
    <row r="34" spans="1:15" ht="32.15" customHeight="1" x14ac:dyDescent="0.35">
      <c r="A34" s="44" t="s">
        <v>255</v>
      </c>
      <c r="B34" s="74"/>
      <c r="C34" s="75"/>
      <c r="D34" s="75"/>
      <c r="E34" s="75"/>
      <c r="F34" s="76"/>
      <c r="G34" s="77"/>
      <c r="H34" s="75"/>
      <c r="I34" s="75"/>
      <c r="J34" s="75"/>
      <c r="K34" s="76"/>
      <c r="L34" s="77"/>
      <c r="M34" s="45"/>
      <c r="N34" s="45"/>
      <c r="O34" s="45"/>
    </row>
    <row r="35" spans="1:15" ht="32.15" customHeight="1" x14ac:dyDescent="0.35">
      <c r="A35" s="38" t="s">
        <v>156</v>
      </c>
      <c r="B35" s="70">
        <v>0.8</v>
      </c>
      <c r="C35" s="71">
        <v>0.73</v>
      </c>
      <c r="D35" s="71">
        <v>0.8</v>
      </c>
      <c r="E35" s="71">
        <v>0.93</v>
      </c>
      <c r="F35" s="69">
        <f t="shared" si="0"/>
        <v>0.81500000000000006</v>
      </c>
      <c r="G35" s="72">
        <v>0.87</v>
      </c>
      <c r="H35" s="71">
        <v>0.87</v>
      </c>
      <c r="I35" s="71">
        <v>0.8</v>
      </c>
      <c r="J35" s="73">
        <v>0.86</v>
      </c>
      <c r="K35" s="69">
        <f t="shared" si="1"/>
        <v>0.85</v>
      </c>
      <c r="L35" s="72">
        <v>0.86</v>
      </c>
    </row>
    <row r="36" spans="1:15" ht="32.15" customHeight="1" x14ac:dyDescent="0.35">
      <c r="A36" s="38" t="s">
        <v>157</v>
      </c>
      <c r="B36" s="70">
        <v>0.66</v>
      </c>
      <c r="C36" s="71">
        <v>0.73</v>
      </c>
      <c r="D36" s="71">
        <v>0.93</v>
      </c>
      <c r="E36" s="71">
        <v>0.93</v>
      </c>
      <c r="F36" s="69">
        <f t="shared" si="0"/>
        <v>0.81250000000000011</v>
      </c>
      <c r="G36" s="72">
        <v>0.93</v>
      </c>
      <c r="H36" s="71">
        <v>0.87</v>
      </c>
      <c r="I36" s="71">
        <v>0.93</v>
      </c>
      <c r="J36" s="73">
        <v>0.93</v>
      </c>
      <c r="K36" s="69">
        <f t="shared" si="1"/>
        <v>0.91500000000000004</v>
      </c>
      <c r="L36" s="72">
        <v>0.86</v>
      </c>
    </row>
    <row r="37" spans="1:15" ht="32.15" customHeight="1" x14ac:dyDescent="0.35">
      <c r="A37" s="38" t="s">
        <v>158</v>
      </c>
      <c r="B37" s="70">
        <v>0.5</v>
      </c>
      <c r="C37" s="71">
        <v>0.67</v>
      </c>
      <c r="D37" s="71">
        <v>0.67</v>
      </c>
      <c r="E37" s="71">
        <v>0.67</v>
      </c>
      <c r="F37" s="69">
        <f t="shared" si="0"/>
        <v>0.62749999999999995</v>
      </c>
      <c r="G37" s="72">
        <v>0.67</v>
      </c>
      <c r="H37" s="79" t="s">
        <v>13</v>
      </c>
      <c r="I37" s="71">
        <v>0.5</v>
      </c>
      <c r="J37" s="83" t="s">
        <v>13</v>
      </c>
      <c r="K37" s="69">
        <f t="shared" si="1"/>
        <v>0.58499999999999996</v>
      </c>
      <c r="L37" s="72">
        <v>1</v>
      </c>
    </row>
    <row r="38" spans="1:15" ht="32.15" customHeight="1" x14ac:dyDescent="0.35">
      <c r="A38" s="44" t="s">
        <v>256</v>
      </c>
      <c r="B38" s="74"/>
      <c r="C38" s="75"/>
      <c r="D38" s="75"/>
      <c r="E38" s="75"/>
      <c r="F38" s="76"/>
      <c r="G38" s="77"/>
      <c r="H38" s="75"/>
      <c r="I38" s="75"/>
      <c r="J38" s="75"/>
      <c r="K38" s="76"/>
      <c r="L38" s="77"/>
    </row>
    <row r="39" spans="1:15" ht="32.15" customHeight="1" x14ac:dyDescent="0.35">
      <c r="A39" s="38" t="s">
        <v>205</v>
      </c>
      <c r="B39" s="82" t="s">
        <v>13</v>
      </c>
      <c r="C39" s="71">
        <v>1</v>
      </c>
      <c r="D39" s="71">
        <v>1</v>
      </c>
      <c r="E39" s="79" t="s">
        <v>13</v>
      </c>
      <c r="F39" s="69">
        <f t="shared" si="0"/>
        <v>1</v>
      </c>
      <c r="G39" s="84" t="s">
        <v>13</v>
      </c>
      <c r="H39" s="79" t="s">
        <v>13</v>
      </c>
      <c r="I39" s="79" t="s">
        <v>13</v>
      </c>
      <c r="J39" s="73">
        <v>1</v>
      </c>
      <c r="K39" s="69">
        <f t="shared" si="1"/>
        <v>1</v>
      </c>
      <c r="L39" s="72" t="s">
        <v>13</v>
      </c>
    </row>
    <row r="40" spans="1:15" ht="32.15" customHeight="1" x14ac:dyDescent="0.35">
      <c r="A40" s="38" t="s">
        <v>206</v>
      </c>
      <c r="B40" s="82" t="s">
        <v>13</v>
      </c>
      <c r="C40" s="71">
        <v>1</v>
      </c>
      <c r="D40" s="71">
        <v>1</v>
      </c>
      <c r="E40" s="79" t="s">
        <v>13</v>
      </c>
      <c r="F40" s="69">
        <f t="shared" si="0"/>
        <v>1</v>
      </c>
      <c r="G40" s="84" t="s">
        <v>13</v>
      </c>
      <c r="H40" s="79" t="s">
        <v>13</v>
      </c>
      <c r="I40" s="71">
        <v>0</v>
      </c>
      <c r="J40" s="73">
        <v>1</v>
      </c>
      <c r="K40" s="69">
        <f t="shared" si="1"/>
        <v>0.5</v>
      </c>
      <c r="L40" s="72" t="s">
        <v>13</v>
      </c>
    </row>
    <row r="41" spans="1:15" ht="32.15" customHeight="1" x14ac:dyDescent="0.35">
      <c r="A41" s="131" t="s">
        <v>277</v>
      </c>
      <c r="B41" s="132" t="s">
        <v>13</v>
      </c>
      <c r="C41" s="134">
        <v>1</v>
      </c>
      <c r="D41" s="134">
        <v>1</v>
      </c>
      <c r="E41" s="134">
        <v>1</v>
      </c>
      <c r="F41" s="129">
        <v>1</v>
      </c>
      <c r="G41" s="127">
        <v>1</v>
      </c>
      <c r="H41" s="134">
        <v>1</v>
      </c>
      <c r="I41" s="134">
        <v>1</v>
      </c>
      <c r="J41" s="136">
        <v>1</v>
      </c>
      <c r="K41" s="129">
        <f t="shared" si="1"/>
        <v>1</v>
      </c>
      <c r="L41" s="127">
        <v>1</v>
      </c>
    </row>
    <row r="42" spans="1:15" ht="32.15" customHeight="1" x14ac:dyDescent="0.35">
      <c r="A42" s="131"/>
      <c r="B42" s="133"/>
      <c r="C42" s="135" t="s">
        <v>112</v>
      </c>
      <c r="D42" s="135"/>
      <c r="E42" s="135"/>
      <c r="F42" s="130"/>
      <c r="G42" s="128"/>
      <c r="H42" s="135"/>
      <c r="I42" s="135"/>
      <c r="J42" s="137"/>
      <c r="K42" s="130" t="e">
        <f t="shared" si="1"/>
        <v>#DIV/0!</v>
      </c>
      <c r="L42" s="128"/>
    </row>
    <row r="43" spans="1:15" ht="32.15" customHeight="1" x14ac:dyDescent="0.35">
      <c r="A43" s="38" t="s">
        <v>208</v>
      </c>
      <c r="B43" s="70">
        <v>0.93</v>
      </c>
      <c r="C43" s="71">
        <v>1</v>
      </c>
      <c r="D43" s="71">
        <v>1</v>
      </c>
      <c r="E43" s="71">
        <v>1</v>
      </c>
      <c r="F43" s="69">
        <f t="shared" si="0"/>
        <v>0.98250000000000004</v>
      </c>
      <c r="G43" s="72">
        <v>0.87</v>
      </c>
      <c r="H43" s="71">
        <v>0.67</v>
      </c>
      <c r="I43" s="71">
        <v>0.8</v>
      </c>
      <c r="J43" s="73">
        <v>0.86</v>
      </c>
      <c r="K43" s="69">
        <f t="shared" si="1"/>
        <v>0.79999999999999993</v>
      </c>
      <c r="L43" s="72">
        <v>0.8</v>
      </c>
    </row>
    <row r="44" spans="1:15" ht="32.15" customHeight="1" x14ac:dyDescent="0.35">
      <c r="A44" s="38" t="s">
        <v>209</v>
      </c>
      <c r="B44" s="82" t="s">
        <v>13</v>
      </c>
      <c r="C44" s="79" t="s">
        <v>13</v>
      </c>
      <c r="D44" s="79" t="s">
        <v>13</v>
      </c>
      <c r="E44" s="79" t="s">
        <v>13</v>
      </c>
      <c r="F44" s="85" t="s">
        <v>13</v>
      </c>
      <c r="G44" s="84" t="s">
        <v>13</v>
      </c>
      <c r="H44" s="79" t="s">
        <v>13</v>
      </c>
      <c r="I44" s="79" t="s">
        <v>13</v>
      </c>
      <c r="J44" s="83" t="s">
        <v>13</v>
      </c>
      <c r="K44" s="85" t="s">
        <v>13</v>
      </c>
      <c r="L44" s="72" t="s">
        <v>13</v>
      </c>
    </row>
    <row r="45" spans="1:15" ht="32.15" customHeight="1" x14ac:dyDescent="0.35">
      <c r="A45" s="44" t="s">
        <v>257</v>
      </c>
      <c r="B45" s="74"/>
      <c r="C45" s="75"/>
      <c r="D45" s="75"/>
      <c r="E45" s="75"/>
      <c r="F45" s="76"/>
      <c r="G45" s="77"/>
      <c r="H45" s="75"/>
      <c r="I45" s="75"/>
      <c r="J45" s="75"/>
      <c r="K45" s="76"/>
      <c r="L45" s="77"/>
    </row>
    <row r="46" spans="1:15" ht="32.15" customHeight="1" x14ac:dyDescent="0.35">
      <c r="A46" s="38" t="s">
        <v>258</v>
      </c>
      <c r="B46" s="70">
        <v>0.93</v>
      </c>
      <c r="C46" s="71">
        <v>1</v>
      </c>
      <c r="D46" s="71">
        <v>1</v>
      </c>
      <c r="E46" s="71">
        <v>0.93</v>
      </c>
      <c r="F46" s="69">
        <f t="shared" si="0"/>
        <v>0.96500000000000008</v>
      </c>
      <c r="G46" s="72">
        <v>0.87</v>
      </c>
      <c r="H46" s="71">
        <v>0.87</v>
      </c>
      <c r="I46" s="71">
        <v>0.8</v>
      </c>
      <c r="J46" s="73">
        <v>1</v>
      </c>
      <c r="K46" s="69">
        <f t="shared" si="1"/>
        <v>0.88500000000000001</v>
      </c>
      <c r="L46" s="72">
        <v>1</v>
      </c>
    </row>
    <row r="47" spans="1:15" ht="32.15" customHeight="1" x14ac:dyDescent="0.35">
      <c r="A47" s="38" t="s">
        <v>259</v>
      </c>
      <c r="B47" s="70">
        <v>1</v>
      </c>
      <c r="C47" s="71">
        <v>1</v>
      </c>
      <c r="D47" s="71">
        <v>1</v>
      </c>
      <c r="E47" s="71">
        <v>1</v>
      </c>
      <c r="F47" s="69">
        <v>1</v>
      </c>
      <c r="G47" s="72">
        <v>1</v>
      </c>
      <c r="H47" s="71">
        <v>1</v>
      </c>
      <c r="I47" s="71">
        <v>1</v>
      </c>
      <c r="J47" s="73">
        <v>1</v>
      </c>
      <c r="K47" s="69">
        <f t="shared" si="1"/>
        <v>1</v>
      </c>
      <c r="L47" s="72">
        <v>1</v>
      </c>
    </row>
    <row r="48" spans="1:15" ht="32.15" customHeight="1" x14ac:dyDescent="0.35">
      <c r="A48" s="38" t="s">
        <v>260</v>
      </c>
      <c r="B48" s="70">
        <v>1</v>
      </c>
      <c r="C48" s="71">
        <v>1</v>
      </c>
      <c r="D48" s="71">
        <v>1</v>
      </c>
      <c r="E48" s="71">
        <v>1</v>
      </c>
      <c r="F48" s="69">
        <f t="shared" si="0"/>
        <v>1</v>
      </c>
      <c r="G48" s="72">
        <v>1</v>
      </c>
      <c r="H48" s="71">
        <v>1</v>
      </c>
      <c r="I48" s="71">
        <v>1</v>
      </c>
      <c r="J48" s="73">
        <v>1</v>
      </c>
      <c r="K48" s="69">
        <f t="shared" si="1"/>
        <v>1</v>
      </c>
      <c r="L48" s="72">
        <v>1</v>
      </c>
    </row>
    <row r="49" spans="1:13" ht="32.15" customHeight="1" x14ac:dyDescent="0.35">
      <c r="A49" s="38" t="s">
        <v>261</v>
      </c>
      <c r="B49" s="70">
        <v>1</v>
      </c>
      <c r="C49" s="71">
        <v>1</v>
      </c>
      <c r="D49" s="71">
        <v>1</v>
      </c>
      <c r="E49" s="71">
        <v>1</v>
      </c>
      <c r="F49" s="69">
        <f t="shared" si="0"/>
        <v>1</v>
      </c>
      <c r="G49" s="72">
        <v>1</v>
      </c>
      <c r="H49" s="71">
        <v>1</v>
      </c>
      <c r="I49" s="71">
        <v>1</v>
      </c>
      <c r="J49" s="73">
        <v>1</v>
      </c>
      <c r="K49" s="69">
        <f t="shared" si="1"/>
        <v>1</v>
      </c>
      <c r="L49" s="72">
        <v>1</v>
      </c>
    </row>
    <row r="50" spans="1:13" ht="32.15" customHeight="1" x14ac:dyDescent="0.35">
      <c r="A50" s="38" t="s">
        <v>262</v>
      </c>
      <c r="B50" s="70">
        <v>1</v>
      </c>
      <c r="C50" s="71">
        <v>1</v>
      </c>
      <c r="D50" s="71">
        <v>1</v>
      </c>
      <c r="E50" s="71">
        <v>1</v>
      </c>
      <c r="F50" s="69">
        <f t="shared" si="0"/>
        <v>1</v>
      </c>
      <c r="G50" s="72">
        <v>1</v>
      </c>
      <c r="H50" s="71">
        <v>1</v>
      </c>
      <c r="I50" s="71">
        <v>1</v>
      </c>
      <c r="J50" s="73">
        <v>1</v>
      </c>
      <c r="K50" s="69">
        <f t="shared" si="1"/>
        <v>1</v>
      </c>
      <c r="L50" s="72">
        <v>1</v>
      </c>
    </row>
    <row r="51" spans="1:13" ht="32.15" customHeight="1" x14ac:dyDescent="0.35">
      <c r="A51" s="38" t="s">
        <v>263</v>
      </c>
      <c r="B51" s="70">
        <v>1</v>
      </c>
      <c r="C51" s="71">
        <v>1</v>
      </c>
      <c r="D51" s="71">
        <v>1</v>
      </c>
      <c r="E51" s="71">
        <v>1</v>
      </c>
      <c r="F51" s="69">
        <f t="shared" si="0"/>
        <v>1</v>
      </c>
      <c r="G51" s="72">
        <v>1</v>
      </c>
      <c r="H51" s="71">
        <v>0.75</v>
      </c>
      <c r="I51" s="71">
        <v>1</v>
      </c>
      <c r="J51" s="73">
        <v>1</v>
      </c>
      <c r="K51" s="69">
        <f t="shared" si="1"/>
        <v>0.9375</v>
      </c>
      <c r="L51" s="72">
        <v>1</v>
      </c>
    </row>
    <row r="52" spans="1:13" ht="32.15" customHeight="1" x14ac:dyDescent="0.35">
      <c r="A52" s="38" t="s">
        <v>264</v>
      </c>
      <c r="B52" s="70">
        <v>1</v>
      </c>
      <c r="C52" s="71">
        <v>0.67</v>
      </c>
      <c r="D52" s="71">
        <v>0.67</v>
      </c>
      <c r="E52" s="71">
        <v>1</v>
      </c>
      <c r="F52" s="69">
        <f t="shared" si="0"/>
        <v>0.83499999999999996</v>
      </c>
      <c r="G52" s="72">
        <v>1</v>
      </c>
      <c r="H52" s="71">
        <v>1</v>
      </c>
      <c r="I52" s="71">
        <v>1</v>
      </c>
      <c r="J52" s="73">
        <v>1</v>
      </c>
      <c r="K52" s="69">
        <f t="shared" si="1"/>
        <v>1</v>
      </c>
      <c r="L52" s="72">
        <v>1</v>
      </c>
    </row>
    <row r="53" spans="1:13" ht="32.15" customHeight="1" x14ac:dyDescent="0.35">
      <c r="A53" s="38" t="s">
        <v>265</v>
      </c>
      <c r="B53" s="70">
        <v>1</v>
      </c>
      <c r="C53" s="71">
        <v>1</v>
      </c>
      <c r="D53" s="71">
        <v>1</v>
      </c>
      <c r="E53" s="71">
        <v>1</v>
      </c>
      <c r="F53" s="69">
        <f t="shared" si="0"/>
        <v>1</v>
      </c>
      <c r="G53" s="72">
        <v>1</v>
      </c>
      <c r="H53" s="71">
        <v>0.75</v>
      </c>
      <c r="I53" s="71">
        <v>1</v>
      </c>
      <c r="J53" s="73">
        <v>1</v>
      </c>
      <c r="K53" s="69">
        <f t="shared" si="1"/>
        <v>0.9375</v>
      </c>
      <c r="L53" s="72">
        <v>1</v>
      </c>
    </row>
    <row r="54" spans="1:13" ht="32.15" customHeight="1" x14ac:dyDescent="0.35">
      <c r="A54" s="44" t="s">
        <v>266</v>
      </c>
      <c r="B54" s="74"/>
      <c r="C54" s="75"/>
      <c r="D54" s="75"/>
      <c r="E54" s="75"/>
      <c r="F54" s="76"/>
      <c r="G54" s="77"/>
      <c r="H54" s="75"/>
      <c r="I54" s="75"/>
      <c r="J54" s="75"/>
      <c r="K54" s="76"/>
      <c r="L54" s="77"/>
    </row>
    <row r="55" spans="1:13" ht="32.15" customHeight="1" x14ac:dyDescent="0.35">
      <c r="A55" s="38" t="s">
        <v>267</v>
      </c>
      <c r="B55" s="70">
        <v>1</v>
      </c>
      <c r="C55" s="71">
        <v>0.93</v>
      </c>
      <c r="D55" s="71">
        <v>1</v>
      </c>
      <c r="E55" s="71">
        <v>1</v>
      </c>
      <c r="F55" s="69">
        <f t="shared" si="0"/>
        <v>0.98250000000000004</v>
      </c>
      <c r="G55" s="72">
        <v>1</v>
      </c>
      <c r="H55" s="71">
        <v>0.93</v>
      </c>
      <c r="I55" s="71">
        <v>1</v>
      </c>
      <c r="J55" s="73">
        <v>1</v>
      </c>
      <c r="K55" s="69">
        <f t="shared" si="1"/>
        <v>0.98250000000000004</v>
      </c>
      <c r="L55" s="72">
        <v>0.87</v>
      </c>
    </row>
    <row r="56" spans="1:13" ht="32.15" customHeight="1" x14ac:dyDescent="0.35">
      <c r="A56" s="38" t="s">
        <v>268</v>
      </c>
      <c r="B56" s="70">
        <v>0.87</v>
      </c>
      <c r="C56" s="71">
        <v>0.93</v>
      </c>
      <c r="D56" s="71">
        <v>0.87</v>
      </c>
      <c r="E56" s="71">
        <v>0.8</v>
      </c>
      <c r="F56" s="69">
        <f t="shared" si="0"/>
        <v>0.86749999999999994</v>
      </c>
      <c r="G56" s="72">
        <v>0.8</v>
      </c>
      <c r="H56" s="71">
        <v>0.87</v>
      </c>
      <c r="I56" s="71">
        <v>0.87</v>
      </c>
      <c r="J56" s="73">
        <v>0.93</v>
      </c>
      <c r="K56" s="69">
        <f t="shared" si="1"/>
        <v>0.86750000000000005</v>
      </c>
      <c r="L56" s="72">
        <v>0.85</v>
      </c>
    </row>
    <row r="57" spans="1:13" ht="32.15" customHeight="1" x14ac:dyDescent="0.35">
      <c r="A57" s="38" t="s">
        <v>213</v>
      </c>
      <c r="B57" s="70">
        <v>1</v>
      </c>
      <c r="C57" s="71">
        <v>1</v>
      </c>
      <c r="D57" s="71">
        <v>1</v>
      </c>
      <c r="E57" s="71">
        <v>1</v>
      </c>
      <c r="F57" s="69">
        <f t="shared" si="0"/>
        <v>1</v>
      </c>
      <c r="G57" s="72">
        <v>1</v>
      </c>
      <c r="H57" s="71">
        <v>0.93</v>
      </c>
      <c r="I57" s="71">
        <v>0.87</v>
      </c>
      <c r="J57" s="73">
        <v>0.8</v>
      </c>
      <c r="K57" s="69">
        <f t="shared" si="1"/>
        <v>0.90000000000000013</v>
      </c>
      <c r="L57" s="72">
        <v>0.85</v>
      </c>
    </row>
    <row r="58" spans="1:13" ht="32.15" customHeight="1" x14ac:dyDescent="0.35">
      <c r="A58" s="38" t="s">
        <v>214</v>
      </c>
      <c r="B58" s="70">
        <v>0.93</v>
      </c>
      <c r="C58" s="71">
        <v>1</v>
      </c>
      <c r="D58" s="71">
        <v>0.93</v>
      </c>
      <c r="E58" s="71">
        <v>0.93</v>
      </c>
      <c r="F58" s="69">
        <f t="shared" si="0"/>
        <v>0.94750000000000012</v>
      </c>
      <c r="G58" s="72">
        <v>0.93</v>
      </c>
      <c r="H58" s="71">
        <v>0.93</v>
      </c>
      <c r="I58" s="71">
        <v>1</v>
      </c>
      <c r="J58" s="73">
        <v>0.93</v>
      </c>
      <c r="K58" s="69">
        <f t="shared" si="1"/>
        <v>0.94750000000000012</v>
      </c>
      <c r="L58" s="72">
        <v>1</v>
      </c>
    </row>
    <row r="59" spans="1:13" ht="32.15" customHeight="1" x14ac:dyDescent="0.35">
      <c r="A59" s="38" t="s">
        <v>215</v>
      </c>
      <c r="B59" s="70">
        <v>1</v>
      </c>
      <c r="C59" s="71">
        <v>1</v>
      </c>
      <c r="D59" s="71">
        <v>0.93</v>
      </c>
      <c r="E59" s="71">
        <v>0.93</v>
      </c>
      <c r="F59" s="69">
        <f t="shared" si="0"/>
        <v>0.96500000000000008</v>
      </c>
      <c r="G59" s="72">
        <v>1</v>
      </c>
      <c r="H59" s="71">
        <v>0.87</v>
      </c>
      <c r="I59" s="71">
        <v>0.93</v>
      </c>
      <c r="J59" s="73">
        <v>0.93</v>
      </c>
      <c r="K59" s="69">
        <f t="shared" si="1"/>
        <v>0.93250000000000011</v>
      </c>
      <c r="L59" s="72">
        <v>1</v>
      </c>
    </row>
    <row r="60" spans="1:13" ht="32.15" customHeight="1" x14ac:dyDescent="0.35">
      <c r="A60" s="38" t="s">
        <v>269</v>
      </c>
      <c r="B60" s="70">
        <v>0.87</v>
      </c>
      <c r="C60" s="71">
        <v>1</v>
      </c>
      <c r="D60" s="71">
        <v>1</v>
      </c>
      <c r="E60" s="71">
        <v>0.93</v>
      </c>
      <c r="F60" s="69">
        <f t="shared" si="0"/>
        <v>0.95000000000000007</v>
      </c>
      <c r="G60" s="72">
        <v>0.87</v>
      </c>
      <c r="H60" s="71">
        <v>0.93</v>
      </c>
      <c r="I60" s="71">
        <v>1</v>
      </c>
      <c r="J60" s="73">
        <v>1</v>
      </c>
      <c r="K60" s="69">
        <f t="shared" si="1"/>
        <v>0.95</v>
      </c>
      <c r="L60" s="72">
        <v>0.8</v>
      </c>
    </row>
    <row r="61" spans="1:13" ht="32.15" customHeight="1" x14ac:dyDescent="0.35">
      <c r="A61" s="115" t="s">
        <v>283</v>
      </c>
      <c r="B61" s="78"/>
      <c r="C61" s="86"/>
      <c r="D61" s="86"/>
      <c r="E61" s="86"/>
      <c r="F61" s="87"/>
      <c r="G61" s="88"/>
      <c r="H61" s="71">
        <v>0.66</v>
      </c>
      <c r="I61" s="71">
        <v>0.8</v>
      </c>
      <c r="J61" s="73">
        <v>0.73</v>
      </c>
      <c r="K61" s="69">
        <f t="shared" si="1"/>
        <v>0.73</v>
      </c>
      <c r="L61" s="72">
        <v>0.6</v>
      </c>
    </row>
    <row r="62" spans="1:13" ht="32.15" customHeight="1" x14ac:dyDescent="0.35">
      <c r="A62" s="46" t="s">
        <v>270</v>
      </c>
      <c r="B62" s="89"/>
      <c r="C62" s="90"/>
      <c r="D62" s="90"/>
      <c r="E62" s="90"/>
      <c r="F62" s="91"/>
      <c r="G62" s="92"/>
      <c r="H62" s="90"/>
      <c r="I62" s="93"/>
      <c r="J62" s="93"/>
      <c r="K62" s="94"/>
      <c r="L62" s="92"/>
      <c r="M62" s="47"/>
    </row>
    <row r="63" spans="1:13" ht="32.15" customHeight="1" x14ac:dyDescent="0.35">
      <c r="A63" s="48" t="s">
        <v>306</v>
      </c>
      <c r="B63" s="95"/>
      <c r="C63" s="96"/>
      <c r="D63" s="96"/>
      <c r="E63" s="96"/>
      <c r="F63" s="62"/>
      <c r="G63" s="97"/>
      <c r="H63" s="96"/>
      <c r="I63" s="98"/>
      <c r="J63" s="98"/>
      <c r="K63" s="99"/>
      <c r="L63" s="97"/>
      <c r="M63" s="47"/>
    </row>
    <row r="64" spans="1:13" ht="32.15" customHeight="1" x14ac:dyDescent="0.35">
      <c r="A64" s="38" t="s">
        <v>271</v>
      </c>
      <c r="B64" s="70">
        <v>1</v>
      </c>
      <c r="C64" s="71">
        <v>1</v>
      </c>
      <c r="D64" s="71">
        <v>1</v>
      </c>
      <c r="E64" s="71">
        <v>1</v>
      </c>
      <c r="F64" s="69">
        <f t="shared" si="0"/>
        <v>1</v>
      </c>
      <c r="G64" s="72">
        <v>1</v>
      </c>
      <c r="H64" s="71">
        <v>1</v>
      </c>
      <c r="I64" s="71">
        <v>1</v>
      </c>
      <c r="J64" s="73">
        <v>1</v>
      </c>
      <c r="K64" s="69">
        <f t="shared" si="1"/>
        <v>1</v>
      </c>
      <c r="L64" s="72">
        <v>0.86</v>
      </c>
    </row>
    <row r="65" spans="1:12" ht="32.15" customHeight="1" x14ac:dyDescent="0.35">
      <c r="A65" s="38" t="s">
        <v>272</v>
      </c>
      <c r="B65" s="70">
        <v>1</v>
      </c>
      <c r="C65" s="71">
        <v>1</v>
      </c>
      <c r="D65" s="71">
        <v>1</v>
      </c>
      <c r="E65" s="71">
        <v>1</v>
      </c>
      <c r="F65" s="69">
        <f t="shared" si="0"/>
        <v>1</v>
      </c>
      <c r="G65" s="72">
        <v>0.33</v>
      </c>
      <c r="H65" s="71">
        <v>1</v>
      </c>
      <c r="I65" s="71">
        <v>0.5</v>
      </c>
      <c r="J65" s="73">
        <v>0.75</v>
      </c>
      <c r="K65" s="69">
        <f t="shared" si="1"/>
        <v>0.64500000000000002</v>
      </c>
      <c r="L65" s="72">
        <v>1</v>
      </c>
    </row>
    <row r="66" spans="1:12" ht="32.15" customHeight="1" x14ac:dyDescent="0.35">
      <c r="A66" s="38" t="s">
        <v>273</v>
      </c>
      <c r="B66" s="70">
        <v>1</v>
      </c>
      <c r="C66" s="71">
        <v>1</v>
      </c>
      <c r="D66" s="71">
        <v>1</v>
      </c>
      <c r="E66" s="71">
        <v>1</v>
      </c>
      <c r="F66" s="69">
        <f t="shared" si="0"/>
        <v>1</v>
      </c>
      <c r="G66" s="72">
        <v>1</v>
      </c>
      <c r="H66" s="71">
        <v>1</v>
      </c>
      <c r="I66" s="71">
        <v>0.93</v>
      </c>
      <c r="J66" s="73">
        <v>1</v>
      </c>
      <c r="K66" s="69">
        <f t="shared" si="1"/>
        <v>0.98250000000000004</v>
      </c>
      <c r="L66" s="72">
        <v>1</v>
      </c>
    </row>
    <row r="67" spans="1:12" ht="32.15" customHeight="1" x14ac:dyDescent="0.35">
      <c r="A67" s="38" t="s">
        <v>274</v>
      </c>
      <c r="B67" s="82" t="s">
        <v>13</v>
      </c>
      <c r="C67" s="79" t="s">
        <v>13</v>
      </c>
      <c r="D67" s="79" t="s">
        <v>13</v>
      </c>
      <c r="E67" s="79" t="s">
        <v>13</v>
      </c>
      <c r="F67" s="87"/>
      <c r="G67" s="84" t="s">
        <v>280</v>
      </c>
      <c r="H67" s="79" t="s">
        <v>289</v>
      </c>
      <c r="I67" s="79" t="s">
        <v>13</v>
      </c>
      <c r="J67" s="83" t="s">
        <v>13</v>
      </c>
      <c r="K67" s="85" t="s">
        <v>13</v>
      </c>
      <c r="L67" s="72" t="s">
        <v>13</v>
      </c>
    </row>
    <row r="68" spans="1:12" ht="32.15" customHeight="1" x14ac:dyDescent="0.35">
      <c r="A68" s="38" t="s">
        <v>221</v>
      </c>
      <c r="B68" s="82" t="s">
        <v>13</v>
      </c>
      <c r="C68" s="79" t="s">
        <v>13</v>
      </c>
      <c r="D68" s="79" t="s">
        <v>13</v>
      </c>
      <c r="E68" s="79" t="s">
        <v>13</v>
      </c>
      <c r="F68" s="87"/>
      <c r="G68" s="84" t="s">
        <v>281</v>
      </c>
      <c r="H68" s="71">
        <v>1</v>
      </c>
      <c r="I68" s="79" t="s">
        <v>13</v>
      </c>
      <c r="J68" s="73">
        <v>1</v>
      </c>
      <c r="K68" s="69">
        <f t="shared" si="1"/>
        <v>1</v>
      </c>
      <c r="L68" s="72" t="s">
        <v>13</v>
      </c>
    </row>
    <row r="69" spans="1:12" ht="32.15" customHeight="1" x14ac:dyDescent="0.35">
      <c r="A69" s="38" t="s">
        <v>222</v>
      </c>
      <c r="B69" s="82" t="s">
        <v>13</v>
      </c>
      <c r="C69" s="79" t="s">
        <v>13</v>
      </c>
      <c r="D69" s="79" t="s">
        <v>13</v>
      </c>
      <c r="E69" s="79" t="s">
        <v>13</v>
      </c>
      <c r="F69" s="87"/>
      <c r="G69" s="100" t="s">
        <v>282</v>
      </c>
      <c r="H69" s="71">
        <v>1</v>
      </c>
      <c r="I69" s="79" t="s">
        <v>13</v>
      </c>
      <c r="J69" s="73">
        <v>0</v>
      </c>
      <c r="K69" s="69">
        <f t="shared" si="1"/>
        <v>0.5</v>
      </c>
      <c r="L69" s="72" t="s">
        <v>13</v>
      </c>
    </row>
    <row r="70" spans="1:12" ht="32.15" customHeight="1" x14ac:dyDescent="0.35">
      <c r="A70" s="44" t="s">
        <v>275</v>
      </c>
      <c r="B70" s="74"/>
      <c r="C70" s="75"/>
      <c r="D70" s="75"/>
      <c r="E70" s="75"/>
      <c r="F70" s="76"/>
      <c r="G70" s="101"/>
      <c r="H70" s="102"/>
      <c r="I70" s="102"/>
      <c r="J70" s="102"/>
      <c r="K70" s="103"/>
      <c r="L70" s="101"/>
    </row>
    <row r="71" spans="1:12" ht="32.15" customHeight="1" x14ac:dyDescent="0.35">
      <c r="A71" s="38" t="s">
        <v>307</v>
      </c>
      <c r="B71" s="70">
        <v>1</v>
      </c>
      <c r="C71" s="71">
        <v>1</v>
      </c>
      <c r="D71" s="71">
        <v>1</v>
      </c>
      <c r="E71" s="71">
        <v>1</v>
      </c>
      <c r="F71" s="69">
        <f t="shared" ref="F71:F78" si="2">AVERAGE(B71:E71)</f>
        <v>1</v>
      </c>
      <c r="G71" s="72">
        <v>1</v>
      </c>
      <c r="H71" s="71">
        <v>1</v>
      </c>
      <c r="I71" s="71">
        <v>1</v>
      </c>
      <c r="J71" s="73">
        <v>1</v>
      </c>
      <c r="K71" s="69">
        <f t="shared" ref="K71:K78" si="3">AVERAGE(G71:J71)</f>
        <v>1</v>
      </c>
      <c r="L71" s="72">
        <v>1</v>
      </c>
    </row>
    <row r="72" spans="1:12" ht="32.15" customHeight="1" x14ac:dyDescent="0.35">
      <c r="A72" s="38" t="s">
        <v>308</v>
      </c>
      <c r="B72" s="82" t="s">
        <v>13</v>
      </c>
      <c r="C72" s="79" t="s">
        <v>13</v>
      </c>
      <c r="D72" s="79" t="s">
        <v>13</v>
      </c>
      <c r="E72" s="79" t="s">
        <v>13</v>
      </c>
      <c r="F72" s="85" t="s">
        <v>13</v>
      </c>
      <c r="G72" s="84" t="s">
        <v>13</v>
      </c>
      <c r="H72" s="79" t="s">
        <v>13</v>
      </c>
      <c r="I72" s="79" t="s">
        <v>13</v>
      </c>
      <c r="J72" s="73">
        <v>1</v>
      </c>
      <c r="K72" s="69">
        <f t="shared" si="3"/>
        <v>1</v>
      </c>
      <c r="L72" s="72" t="s">
        <v>13</v>
      </c>
    </row>
    <row r="73" spans="1:12" ht="32.15" customHeight="1" x14ac:dyDescent="0.35">
      <c r="A73" s="38" t="s">
        <v>309</v>
      </c>
      <c r="B73" s="82" t="s">
        <v>13</v>
      </c>
      <c r="C73" s="79" t="s">
        <v>13</v>
      </c>
      <c r="D73" s="79" t="s">
        <v>13</v>
      </c>
      <c r="E73" s="79" t="s">
        <v>13</v>
      </c>
      <c r="F73" s="85" t="s">
        <v>13</v>
      </c>
      <c r="G73" s="84" t="s">
        <v>13</v>
      </c>
      <c r="H73" s="79" t="s">
        <v>13</v>
      </c>
      <c r="I73" s="79" t="s">
        <v>13</v>
      </c>
      <c r="J73" s="73">
        <v>1</v>
      </c>
      <c r="K73" s="69">
        <f t="shared" si="3"/>
        <v>1</v>
      </c>
      <c r="L73" s="72">
        <v>1</v>
      </c>
    </row>
    <row r="74" spans="1:12" ht="32.15" customHeight="1" x14ac:dyDescent="0.35">
      <c r="A74" s="38" t="s">
        <v>310</v>
      </c>
      <c r="B74" s="82" t="s">
        <v>13</v>
      </c>
      <c r="C74" s="79" t="s">
        <v>13</v>
      </c>
      <c r="D74" s="79" t="s">
        <v>13</v>
      </c>
      <c r="E74" s="79" t="s">
        <v>13</v>
      </c>
      <c r="F74" s="85" t="s">
        <v>13</v>
      </c>
      <c r="G74" s="84" t="s">
        <v>13</v>
      </c>
      <c r="H74" s="79" t="s">
        <v>13</v>
      </c>
      <c r="I74" s="79" t="s">
        <v>13</v>
      </c>
      <c r="J74" s="73">
        <v>1</v>
      </c>
      <c r="K74" s="69">
        <f t="shared" si="3"/>
        <v>1</v>
      </c>
      <c r="L74" s="72" t="s">
        <v>13</v>
      </c>
    </row>
    <row r="75" spans="1:12" ht="32.15" customHeight="1" x14ac:dyDescent="0.35">
      <c r="A75" s="38" t="s">
        <v>311</v>
      </c>
      <c r="B75" s="70">
        <v>1</v>
      </c>
      <c r="C75" s="71">
        <v>1</v>
      </c>
      <c r="D75" s="71">
        <v>1</v>
      </c>
      <c r="E75" s="71">
        <v>0.93</v>
      </c>
      <c r="F75" s="69">
        <f t="shared" si="2"/>
        <v>0.98250000000000004</v>
      </c>
      <c r="G75" s="72">
        <v>1</v>
      </c>
      <c r="H75" s="71">
        <v>0.93</v>
      </c>
      <c r="I75" s="71">
        <v>0.93</v>
      </c>
      <c r="J75" s="73">
        <v>1</v>
      </c>
      <c r="K75" s="69">
        <f t="shared" si="3"/>
        <v>0.96500000000000008</v>
      </c>
      <c r="L75" s="72">
        <v>1</v>
      </c>
    </row>
    <row r="76" spans="1:12" ht="32.15" customHeight="1" x14ac:dyDescent="0.35">
      <c r="A76" s="44" t="s">
        <v>229</v>
      </c>
      <c r="B76" s="74"/>
      <c r="C76" s="75"/>
      <c r="D76" s="75"/>
      <c r="E76" s="75"/>
      <c r="F76" s="76" t="s">
        <v>112</v>
      </c>
      <c r="G76" s="101"/>
      <c r="H76" s="102"/>
      <c r="I76" s="102"/>
      <c r="J76" s="102"/>
      <c r="K76" s="103"/>
      <c r="L76" s="101"/>
    </row>
    <row r="77" spans="1:12" ht="32.15" customHeight="1" x14ac:dyDescent="0.35">
      <c r="A77" s="38" t="s">
        <v>276</v>
      </c>
      <c r="B77" s="70">
        <v>0.93</v>
      </c>
      <c r="C77" s="71">
        <v>1</v>
      </c>
      <c r="D77" s="71">
        <v>0.93</v>
      </c>
      <c r="E77" s="71">
        <v>0.93</v>
      </c>
      <c r="F77" s="69">
        <f t="shared" si="2"/>
        <v>0.94750000000000012</v>
      </c>
      <c r="G77" s="72">
        <v>1</v>
      </c>
      <c r="H77" s="71">
        <v>0.93</v>
      </c>
      <c r="I77" s="71">
        <v>0.93</v>
      </c>
      <c r="J77" s="73">
        <v>1</v>
      </c>
      <c r="K77" s="69">
        <f t="shared" si="3"/>
        <v>0.96500000000000008</v>
      </c>
      <c r="L77" s="72">
        <v>1</v>
      </c>
    </row>
    <row r="78" spans="1:12" ht="32.15" customHeight="1" x14ac:dyDescent="0.35">
      <c r="A78" s="38" t="s">
        <v>231</v>
      </c>
      <c r="B78" s="70">
        <v>0.93</v>
      </c>
      <c r="C78" s="71">
        <v>0.93</v>
      </c>
      <c r="D78" s="71">
        <v>0.93</v>
      </c>
      <c r="E78" s="71">
        <v>0.93</v>
      </c>
      <c r="F78" s="69">
        <f t="shared" si="2"/>
        <v>0.93</v>
      </c>
      <c r="G78" s="72">
        <v>0.8</v>
      </c>
      <c r="H78" s="71">
        <v>0.87</v>
      </c>
      <c r="I78" s="71">
        <v>1</v>
      </c>
      <c r="J78" s="73">
        <v>0.8</v>
      </c>
      <c r="K78" s="69">
        <f t="shared" si="3"/>
        <v>0.86749999999999994</v>
      </c>
      <c r="L78" s="72">
        <v>0.86</v>
      </c>
    </row>
    <row r="79" spans="1:12" ht="32.15" customHeight="1" x14ac:dyDescent="0.35">
      <c r="A79" s="40"/>
      <c r="B79" s="104"/>
      <c r="C79" s="102"/>
      <c r="D79" s="102"/>
      <c r="E79" s="102"/>
      <c r="F79" s="103" t="s">
        <v>112</v>
      </c>
      <c r="G79" s="101"/>
      <c r="H79" s="102"/>
      <c r="I79" s="102"/>
      <c r="J79" s="102"/>
      <c r="K79" s="103"/>
      <c r="L79" s="101"/>
    </row>
    <row r="80" spans="1:12" ht="32.15" customHeight="1" thickBot="1" x14ac:dyDescent="0.4">
      <c r="A80" s="49" t="s">
        <v>291</v>
      </c>
      <c r="B80" s="105">
        <f>AVERAGE(B5:B79)</f>
        <v>0.90723404255319151</v>
      </c>
      <c r="C80" s="106">
        <f>AVERAGE(C5:C79)</f>
        <v>0.91735849056603769</v>
      </c>
      <c r="D80" s="106">
        <f>AVERAGE(D5:D79)</f>
        <v>0.90537037037037038</v>
      </c>
      <c r="E80" s="106">
        <f t="shared" ref="E80:J80" si="4">AVERAGE(E5:E79)</f>
        <v>0.94627450980392136</v>
      </c>
      <c r="F80" s="107">
        <f>AVERAGE(F5:F78)</f>
        <v>0.91458333333333353</v>
      </c>
      <c r="G80" s="108">
        <f t="shared" ref="G80" si="5">AVERAGE(G5:G79)</f>
        <v>0.91134615384615381</v>
      </c>
      <c r="H80" s="109">
        <f t="shared" si="4"/>
        <v>0.89666666666666639</v>
      </c>
      <c r="I80" s="109">
        <f t="shared" si="4"/>
        <v>0.88037735849056598</v>
      </c>
      <c r="J80" s="110">
        <f t="shared" si="4"/>
        <v>0.92517857142857118</v>
      </c>
      <c r="K80" s="111">
        <f t="shared" ref="K80:L80" si="6">AVERAGE(G80:J80)</f>
        <v>0.90339218760798934</v>
      </c>
      <c r="L80" s="111">
        <f t="shared" si="6"/>
        <v>0.90140369604844828</v>
      </c>
    </row>
    <row r="81" spans="1:1" ht="32.15" customHeight="1" thickTop="1" x14ac:dyDescent="0.35">
      <c r="A81" s="116"/>
    </row>
  </sheetData>
  <mergeCells count="12">
    <mergeCell ref="L41:L42"/>
    <mergeCell ref="K41:K42"/>
    <mergeCell ref="A41:A42"/>
    <mergeCell ref="B41:B42"/>
    <mergeCell ref="C41:C42"/>
    <mergeCell ref="D41:D42"/>
    <mergeCell ref="E41:E42"/>
    <mergeCell ref="J41:J42"/>
    <mergeCell ref="H41:H42"/>
    <mergeCell ref="I41:I42"/>
    <mergeCell ref="F41:F42"/>
    <mergeCell ref="G41:G42"/>
  </mergeCells>
  <conditionalFormatting sqref="C67:C69">
    <cfRule type="iconSet" priority="10">
      <iconSet>
        <cfvo type="percent" val="0"/>
        <cfvo type="num" val="0.8"/>
        <cfvo type="num" val="0.9"/>
      </iconSet>
    </cfRule>
  </conditionalFormatting>
  <conditionalFormatting sqref="C41:F41">
    <cfRule type="iconSet" priority="11">
      <iconSet>
        <cfvo type="percent" val="0"/>
        <cfvo type="num" val="0.8"/>
        <cfvo type="num" val="0.9"/>
      </iconSet>
    </cfRule>
  </conditionalFormatting>
  <conditionalFormatting sqref="D67:D69">
    <cfRule type="iconSet" priority="9">
      <iconSet>
        <cfvo type="percent" val="0"/>
        <cfvo type="num" val="0.8"/>
        <cfvo type="num" val="0.9"/>
      </iconSet>
    </cfRule>
  </conditionalFormatting>
  <conditionalFormatting sqref="E67:E69 C81:F1048576 C70:E79 C1:F40 F62:F79 C62:E66 C43:F61">
    <cfRule type="iconSet" priority="12">
      <iconSet>
        <cfvo type="percent" val="0"/>
        <cfvo type="num" val="0.8"/>
        <cfvo type="num" val="0.9"/>
      </iconSet>
    </cfRule>
  </conditionalFormatting>
  <conditionalFormatting sqref="G3:G41 G43:G79">
    <cfRule type="iconSet" priority="188">
      <iconSet>
        <cfvo type="percent" val="0"/>
        <cfvo type="num" val="0.8"/>
        <cfvo type="num" val="0.9"/>
      </iconSet>
    </cfRule>
  </conditionalFormatting>
  <conditionalFormatting sqref="H5:I41 B1:B41 B43:B1048576 C80:G80 H43:I80 J80:L80">
    <cfRule type="iconSet" priority="13">
      <iconSet>
        <cfvo type="percent" val="0"/>
        <cfvo type="num" val="0.8"/>
        <cfvo type="num" val="0.9"/>
      </iconSet>
    </cfRule>
  </conditionalFormatting>
  <conditionalFormatting sqref="H3:J4">
    <cfRule type="iconSet" priority="8">
      <iconSet>
        <cfvo type="percent" val="0"/>
        <cfvo type="num" val="0.8"/>
        <cfvo type="num" val="0.9"/>
      </iconSet>
    </cfRule>
  </conditionalFormatting>
  <conditionalFormatting sqref="J43:J79 J5:J41">
    <cfRule type="iconSet" priority="4">
      <iconSet>
        <cfvo type="percent" val="0"/>
        <cfvo type="num" val="0.8"/>
        <cfvo type="num" val="0.9"/>
      </iconSet>
    </cfRule>
  </conditionalFormatting>
  <conditionalFormatting sqref="K3:K4">
    <cfRule type="iconSet" priority="3">
      <iconSet>
        <cfvo type="percent" val="0"/>
        <cfvo type="num" val="0.8"/>
        <cfvo type="num" val="0.9"/>
      </iconSet>
    </cfRule>
  </conditionalFormatting>
  <conditionalFormatting sqref="K43:K79 K5:K41">
    <cfRule type="iconSet" priority="2">
      <iconSet>
        <cfvo type="percent" val="0"/>
        <cfvo type="num" val="0.8"/>
        <cfvo type="num" val="0.9"/>
      </iconSet>
    </cfRule>
  </conditionalFormatting>
  <conditionalFormatting sqref="L3:L41 L43:L79">
    <cfRule type="iconSet" priority="1">
      <iconSet>
        <cfvo type="percent" val="0"/>
        <cfvo type="num" val="0.8"/>
        <cfvo type="num" val="0.9"/>
      </iconSet>
    </cfRule>
  </conditionalFormatting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6EC96-310A-48F5-8495-68AF9A77CAE9}">
  <sheetPr>
    <tabColor rgb="FF00B050"/>
  </sheetPr>
  <dimension ref="A1:F79"/>
  <sheetViews>
    <sheetView tabSelected="1" workbookViewId="0">
      <selection activeCell="F4" sqref="F4"/>
    </sheetView>
  </sheetViews>
  <sheetFormatPr defaultRowHeight="15.5" x14ac:dyDescent="0.35"/>
  <cols>
    <col min="1" max="1" width="98.81640625" style="117" customWidth="1"/>
    <col min="2" max="2" width="13.453125" style="51" bestFit="1" customWidth="1"/>
    <col min="3" max="3" width="13.453125" style="51" customWidth="1"/>
    <col min="4" max="16384" width="8.7265625" style="41"/>
  </cols>
  <sheetData>
    <row r="1" spans="1:4" ht="74" customHeight="1" thickTop="1" thickBot="1" x14ac:dyDescent="0.4">
      <c r="A1" s="124" t="s">
        <v>319</v>
      </c>
    </row>
    <row r="2" spans="1:4" ht="32.15" customHeight="1" thickTop="1" thickBot="1" x14ac:dyDescent="0.4">
      <c r="A2" s="114"/>
    </row>
    <row r="3" spans="1:4" ht="32.15" customHeight="1" thickTop="1" thickBot="1" x14ac:dyDescent="0.4">
      <c r="A3" s="42"/>
      <c r="B3" s="59" t="s">
        <v>302</v>
      </c>
      <c r="C3" s="125" t="s">
        <v>318</v>
      </c>
    </row>
    <row r="4" spans="1:4" ht="32.15" customHeight="1" thickTop="1" x14ac:dyDescent="0.35">
      <c r="A4" s="43" t="s">
        <v>238</v>
      </c>
      <c r="B4" s="121"/>
      <c r="C4" s="121"/>
    </row>
    <row r="5" spans="1:4" ht="32.15" customHeight="1" x14ac:dyDescent="0.35">
      <c r="A5" s="38" t="s">
        <v>239</v>
      </c>
      <c r="B5" s="67">
        <v>0.93</v>
      </c>
      <c r="C5" s="67">
        <v>1</v>
      </c>
    </row>
    <row r="6" spans="1:4" ht="32.15" customHeight="1" x14ac:dyDescent="0.35">
      <c r="A6" s="38" t="s">
        <v>240</v>
      </c>
      <c r="B6" s="118">
        <v>0.93</v>
      </c>
      <c r="C6" s="118">
        <v>0.93</v>
      </c>
    </row>
    <row r="7" spans="1:4" ht="32.15" customHeight="1" x14ac:dyDescent="0.35">
      <c r="A7" s="38" t="s">
        <v>241</v>
      </c>
      <c r="B7" s="118">
        <v>1</v>
      </c>
      <c r="C7" s="119">
        <v>1</v>
      </c>
    </row>
    <row r="8" spans="1:4" ht="32.15" customHeight="1" x14ac:dyDescent="0.35">
      <c r="A8" s="38" t="s">
        <v>242</v>
      </c>
      <c r="B8" s="118">
        <v>0.8</v>
      </c>
      <c r="C8" s="118">
        <v>0.93</v>
      </c>
    </row>
    <row r="9" spans="1:4" ht="32.15" customHeight="1" x14ac:dyDescent="0.35">
      <c r="A9" s="38" t="s">
        <v>243</v>
      </c>
      <c r="B9" s="118">
        <v>1</v>
      </c>
      <c r="C9" s="118">
        <v>1</v>
      </c>
    </row>
    <row r="10" spans="1:4" ht="32.15" customHeight="1" x14ac:dyDescent="0.35">
      <c r="A10" s="38" t="s">
        <v>244</v>
      </c>
      <c r="B10" s="118">
        <v>1</v>
      </c>
      <c r="C10" s="118">
        <v>1</v>
      </c>
    </row>
    <row r="11" spans="1:4" ht="32.15" customHeight="1" x14ac:dyDescent="0.35">
      <c r="A11" s="44" t="s">
        <v>278</v>
      </c>
      <c r="B11" s="77"/>
      <c r="C11" s="77"/>
      <c r="D11" s="45"/>
    </row>
    <row r="12" spans="1:4" ht="32.15" customHeight="1" x14ac:dyDescent="0.35">
      <c r="A12" s="38" t="s">
        <v>303</v>
      </c>
      <c r="B12" s="118">
        <v>0.8</v>
      </c>
      <c r="C12" s="118">
        <v>0.86</v>
      </c>
    </row>
    <row r="13" spans="1:4" ht="32.15" customHeight="1" x14ac:dyDescent="0.35">
      <c r="A13" s="38" t="s">
        <v>304</v>
      </c>
      <c r="B13" s="118">
        <v>1</v>
      </c>
      <c r="C13" s="118">
        <v>0.93</v>
      </c>
    </row>
    <row r="14" spans="1:4" ht="32.15" customHeight="1" x14ac:dyDescent="0.35">
      <c r="A14" s="38" t="s">
        <v>305</v>
      </c>
      <c r="B14" s="118">
        <v>1</v>
      </c>
      <c r="C14" s="118">
        <v>0.93</v>
      </c>
    </row>
    <row r="15" spans="1:4" ht="32.15" customHeight="1" x14ac:dyDescent="0.35">
      <c r="A15" s="44" t="s">
        <v>279</v>
      </c>
      <c r="B15" s="77"/>
      <c r="C15" s="77"/>
    </row>
    <row r="16" spans="1:4" ht="32.15" customHeight="1" x14ac:dyDescent="0.35">
      <c r="A16" s="38" t="s">
        <v>182</v>
      </c>
      <c r="B16" s="118">
        <v>0.8</v>
      </c>
      <c r="C16" s="118">
        <v>0.86</v>
      </c>
    </row>
    <row r="17" spans="1:6" ht="32.15" customHeight="1" x14ac:dyDescent="0.35">
      <c r="A17" s="38" t="s">
        <v>183</v>
      </c>
      <c r="B17" s="118">
        <v>1</v>
      </c>
      <c r="C17" s="118">
        <v>1</v>
      </c>
    </row>
    <row r="18" spans="1:6" ht="32.15" customHeight="1" x14ac:dyDescent="0.35">
      <c r="A18" s="38" t="s">
        <v>184</v>
      </c>
      <c r="B18" s="118">
        <v>1</v>
      </c>
      <c r="C18" s="126">
        <v>1</v>
      </c>
    </row>
    <row r="19" spans="1:6" ht="32.15" customHeight="1" x14ac:dyDescent="0.35">
      <c r="A19" s="38" t="s">
        <v>245</v>
      </c>
      <c r="B19" s="118">
        <v>1</v>
      </c>
      <c r="C19" s="126">
        <v>1</v>
      </c>
    </row>
    <row r="20" spans="1:6" ht="32.15" customHeight="1" x14ac:dyDescent="0.35">
      <c r="A20" s="38" t="s">
        <v>246</v>
      </c>
      <c r="B20" s="118">
        <v>1</v>
      </c>
      <c r="C20" s="126">
        <v>1</v>
      </c>
    </row>
    <row r="21" spans="1:6" ht="32.15" customHeight="1" x14ac:dyDescent="0.35">
      <c r="A21" s="38" t="s">
        <v>247</v>
      </c>
      <c r="B21" s="118">
        <v>1</v>
      </c>
      <c r="C21" s="126">
        <v>1</v>
      </c>
    </row>
    <row r="22" spans="1:6" ht="32.15" customHeight="1" x14ac:dyDescent="0.35">
      <c r="A22" s="38" t="s">
        <v>248</v>
      </c>
      <c r="B22" s="118">
        <v>1</v>
      </c>
      <c r="C22" s="126">
        <v>1</v>
      </c>
    </row>
    <row r="23" spans="1:6" ht="32.15" customHeight="1" x14ac:dyDescent="0.35">
      <c r="A23" s="38" t="s">
        <v>249</v>
      </c>
      <c r="B23" s="118">
        <v>0.4</v>
      </c>
      <c r="C23" s="118">
        <v>0.53</v>
      </c>
    </row>
    <row r="24" spans="1:6" ht="32.15" customHeight="1" x14ac:dyDescent="0.35">
      <c r="A24" s="38" t="s">
        <v>250</v>
      </c>
      <c r="B24" s="118">
        <v>1</v>
      </c>
      <c r="C24" s="118">
        <v>1</v>
      </c>
    </row>
    <row r="25" spans="1:6" ht="32.15" customHeight="1" x14ac:dyDescent="0.35">
      <c r="A25" s="38" t="s">
        <v>251</v>
      </c>
      <c r="B25" s="118">
        <v>1</v>
      </c>
      <c r="C25" s="118">
        <v>1</v>
      </c>
    </row>
    <row r="26" spans="1:6" ht="32.15" customHeight="1" x14ac:dyDescent="0.35">
      <c r="A26" s="44" t="s">
        <v>252</v>
      </c>
      <c r="B26" s="77"/>
      <c r="C26" s="77"/>
      <c r="D26" s="45"/>
      <c r="E26" s="45"/>
    </row>
    <row r="27" spans="1:6" ht="32.15" customHeight="1" x14ac:dyDescent="0.35">
      <c r="A27" s="41" t="s">
        <v>313</v>
      </c>
      <c r="B27" s="118">
        <v>0.8</v>
      </c>
      <c r="C27" s="118">
        <v>0.79</v>
      </c>
    </row>
    <row r="28" spans="1:6" ht="32.15" customHeight="1" thickBot="1" x14ac:dyDescent="0.4">
      <c r="A28" s="39" t="s">
        <v>314</v>
      </c>
      <c r="B28" s="122">
        <v>1</v>
      </c>
      <c r="C28" s="122">
        <v>1</v>
      </c>
    </row>
    <row r="29" spans="1:6" ht="32.15" customHeight="1" thickBot="1" x14ac:dyDescent="0.4">
      <c r="A29" s="123" t="s">
        <v>315</v>
      </c>
      <c r="B29" s="122">
        <v>0.93</v>
      </c>
      <c r="C29" s="122">
        <v>0.93</v>
      </c>
    </row>
    <row r="30" spans="1:6" ht="32.15" customHeight="1" x14ac:dyDescent="0.35">
      <c r="A30" s="38" t="s">
        <v>316</v>
      </c>
      <c r="B30" s="118">
        <v>0.93</v>
      </c>
      <c r="C30" s="118">
        <v>0.86</v>
      </c>
    </row>
    <row r="31" spans="1:6" ht="32.15" customHeight="1" x14ac:dyDescent="0.35">
      <c r="A31" s="38" t="s">
        <v>317</v>
      </c>
      <c r="B31" s="118">
        <v>0.93</v>
      </c>
      <c r="C31" s="118" t="s">
        <v>13</v>
      </c>
    </row>
    <row r="32" spans="1:6" ht="32.15" customHeight="1" x14ac:dyDescent="0.35">
      <c r="A32" s="44" t="s">
        <v>255</v>
      </c>
      <c r="B32" s="77"/>
      <c r="C32" s="77"/>
      <c r="D32" s="45"/>
      <c r="E32" s="45"/>
      <c r="F32" s="45"/>
    </row>
    <row r="33" spans="1:3" ht="32.15" customHeight="1" x14ac:dyDescent="0.35">
      <c r="A33" s="38" t="s">
        <v>156</v>
      </c>
      <c r="B33" s="118">
        <v>0.86</v>
      </c>
      <c r="C33" s="118">
        <v>1</v>
      </c>
    </row>
    <row r="34" spans="1:3" ht="32.15" customHeight="1" x14ac:dyDescent="0.35">
      <c r="A34" s="38" t="s">
        <v>157</v>
      </c>
      <c r="B34" s="118">
        <v>0.86</v>
      </c>
      <c r="C34" s="118">
        <v>0.86</v>
      </c>
    </row>
    <row r="35" spans="1:3" ht="32.15" customHeight="1" x14ac:dyDescent="0.35">
      <c r="A35" s="38" t="s">
        <v>158</v>
      </c>
      <c r="B35" s="118">
        <v>1</v>
      </c>
      <c r="C35" s="118">
        <v>0.5</v>
      </c>
    </row>
    <row r="36" spans="1:3" ht="32.15" customHeight="1" x14ac:dyDescent="0.35">
      <c r="A36" s="44" t="s">
        <v>256</v>
      </c>
      <c r="B36" s="77"/>
      <c r="C36" s="77"/>
    </row>
    <row r="37" spans="1:3" ht="32.15" customHeight="1" x14ac:dyDescent="0.35">
      <c r="A37" s="38" t="s">
        <v>205</v>
      </c>
      <c r="B37" s="118" t="s">
        <v>13</v>
      </c>
      <c r="C37" s="118">
        <v>1</v>
      </c>
    </row>
    <row r="38" spans="1:3" ht="32.15" customHeight="1" x14ac:dyDescent="0.35">
      <c r="A38" s="38" t="s">
        <v>206</v>
      </c>
      <c r="B38" s="118" t="s">
        <v>13</v>
      </c>
      <c r="C38" s="118">
        <v>1</v>
      </c>
    </row>
    <row r="39" spans="1:3" ht="32.15" customHeight="1" x14ac:dyDescent="0.35">
      <c r="A39" s="131" t="s">
        <v>277</v>
      </c>
      <c r="B39" s="127">
        <v>1</v>
      </c>
      <c r="C39" s="127">
        <v>1</v>
      </c>
    </row>
    <row r="40" spans="1:3" ht="32.15" customHeight="1" x14ac:dyDescent="0.35">
      <c r="A40" s="131"/>
      <c r="B40" s="128"/>
      <c r="C40" s="128"/>
    </row>
    <row r="41" spans="1:3" ht="32.15" customHeight="1" x14ac:dyDescent="0.35">
      <c r="A41" s="38" t="s">
        <v>208</v>
      </c>
      <c r="B41" s="118">
        <v>0.8</v>
      </c>
      <c r="C41" s="118">
        <v>0.86</v>
      </c>
    </row>
    <row r="42" spans="1:3" ht="32.15" customHeight="1" x14ac:dyDescent="0.35">
      <c r="A42" s="38" t="s">
        <v>209</v>
      </c>
      <c r="B42" s="118" t="s">
        <v>13</v>
      </c>
      <c r="C42" s="118" t="s">
        <v>13</v>
      </c>
    </row>
    <row r="43" spans="1:3" ht="32.15" customHeight="1" x14ac:dyDescent="0.35">
      <c r="A43" s="44" t="s">
        <v>257</v>
      </c>
      <c r="B43" s="77"/>
      <c r="C43" s="77"/>
    </row>
    <row r="44" spans="1:3" ht="32.15" customHeight="1" x14ac:dyDescent="0.35">
      <c r="A44" s="38" t="s">
        <v>258</v>
      </c>
      <c r="B44" s="118">
        <v>1</v>
      </c>
      <c r="C44" s="118">
        <v>1</v>
      </c>
    </row>
    <row r="45" spans="1:3" ht="32.15" customHeight="1" x14ac:dyDescent="0.35">
      <c r="A45" s="38" t="s">
        <v>259</v>
      </c>
      <c r="B45" s="118">
        <v>1</v>
      </c>
      <c r="C45" s="118">
        <v>1</v>
      </c>
    </row>
    <row r="46" spans="1:3" ht="32.15" customHeight="1" x14ac:dyDescent="0.35">
      <c r="A46" s="38" t="s">
        <v>260</v>
      </c>
      <c r="B46" s="118">
        <v>1</v>
      </c>
      <c r="C46" s="118">
        <v>1</v>
      </c>
    </row>
    <row r="47" spans="1:3" ht="32.15" customHeight="1" x14ac:dyDescent="0.35">
      <c r="A47" s="38" t="s">
        <v>261</v>
      </c>
      <c r="B47" s="118">
        <v>1</v>
      </c>
      <c r="C47" s="126">
        <v>1</v>
      </c>
    </row>
    <row r="48" spans="1:3" ht="32.15" customHeight="1" x14ac:dyDescent="0.35">
      <c r="A48" s="38" t="s">
        <v>262</v>
      </c>
      <c r="B48" s="118">
        <v>1</v>
      </c>
      <c r="C48" s="126">
        <v>1</v>
      </c>
    </row>
    <row r="49" spans="1:4" ht="32.15" customHeight="1" x14ac:dyDescent="0.35">
      <c r="A49" s="38" t="s">
        <v>263</v>
      </c>
      <c r="B49" s="118">
        <v>1</v>
      </c>
      <c r="C49" s="126">
        <v>1</v>
      </c>
    </row>
    <row r="50" spans="1:4" ht="32.15" customHeight="1" x14ac:dyDescent="0.35">
      <c r="A50" s="38" t="s">
        <v>264</v>
      </c>
      <c r="B50" s="118">
        <v>1</v>
      </c>
      <c r="C50" s="126">
        <v>1</v>
      </c>
    </row>
    <row r="51" spans="1:4" ht="32.15" customHeight="1" x14ac:dyDescent="0.35">
      <c r="A51" s="38" t="s">
        <v>265</v>
      </c>
      <c r="B51" s="118">
        <v>1</v>
      </c>
      <c r="C51" s="126">
        <v>1</v>
      </c>
    </row>
    <row r="52" spans="1:4" ht="32.15" customHeight="1" x14ac:dyDescent="0.35">
      <c r="A52" s="44" t="s">
        <v>266</v>
      </c>
      <c r="B52" s="77"/>
      <c r="C52" s="77"/>
    </row>
    <row r="53" spans="1:4" ht="32.15" customHeight="1" x14ac:dyDescent="0.35">
      <c r="A53" s="38" t="s">
        <v>267</v>
      </c>
      <c r="B53" s="118">
        <v>0.87</v>
      </c>
      <c r="C53" s="118">
        <v>0.93</v>
      </c>
    </row>
    <row r="54" spans="1:4" ht="32.15" customHeight="1" x14ac:dyDescent="0.35">
      <c r="A54" s="38" t="s">
        <v>268</v>
      </c>
      <c r="B54" s="118">
        <v>0.85</v>
      </c>
      <c r="C54" s="118">
        <v>0.86</v>
      </c>
    </row>
    <row r="55" spans="1:4" ht="32.15" customHeight="1" x14ac:dyDescent="0.35">
      <c r="A55" s="38" t="s">
        <v>213</v>
      </c>
      <c r="B55" s="118">
        <v>0.85</v>
      </c>
      <c r="C55" s="118">
        <v>0.93</v>
      </c>
    </row>
    <row r="56" spans="1:4" ht="32.15" customHeight="1" x14ac:dyDescent="0.35">
      <c r="A56" s="38" t="s">
        <v>214</v>
      </c>
      <c r="B56" s="118">
        <v>1</v>
      </c>
      <c r="C56" s="118">
        <v>1</v>
      </c>
    </row>
    <row r="57" spans="1:4" ht="32.15" customHeight="1" x14ac:dyDescent="0.35">
      <c r="A57" s="38" t="s">
        <v>215</v>
      </c>
      <c r="B57" s="118">
        <v>1</v>
      </c>
      <c r="C57" s="118">
        <v>1</v>
      </c>
    </row>
    <row r="58" spans="1:4" ht="32.15" customHeight="1" x14ac:dyDescent="0.35">
      <c r="A58" s="38" t="s">
        <v>269</v>
      </c>
      <c r="B58" s="118">
        <v>0.8</v>
      </c>
      <c r="C58" s="118">
        <v>0.86</v>
      </c>
    </row>
    <row r="59" spans="1:4" ht="32.15" customHeight="1" x14ac:dyDescent="0.35">
      <c r="A59" s="115" t="s">
        <v>283</v>
      </c>
      <c r="B59" s="118">
        <v>0.6</v>
      </c>
      <c r="C59" s="118">
        <v>0.33</v>
      </c>
    </row>
    <row r="60" spans="1:4" ht="32.15" customHeight="1" x14ac:dyDescent="0.35">
      <c r="A60" s="46" t="s">
        <v>270</v>
      </c>
      <c r="B60" s="92"/>
      <c r="C60" s="92"/>
      <c r="D60" s="47"/>
    </row>
    <row r="61" spans="1:4" ht="32.15" customHeight="1" x14ac:dyDescent="0.35">
      <c r="A61" s="48" t="s">
        <v>306</v>
      </c>
      <c r="B61" s="97"/>
      <c r="C61" s="97"/>
      <c r="D61" s="47"/>
    </row>
    <row r="62" spans="1:4" ht="32.15" customHeight="1" x14ac:dyDescent="0.35">
      <c r="A62" s="38" t="s">
        <v>271</v>
      </c>
      <c r="B62" s="118">
        <v>0.86</v>
      </c>
      <c r="C62" s="118">
        <v>1</v>
      </c>
    </row>
    <row r="63" spans="1:4" ht="32.15" customHeight="1" x14ac:dyDescent="0.35">
      <c r="A63" s="38" t="s">
        <v>272</v>
      </c>
      <c r="B63" s="118">
        <v>1</v>
      </c>
      <c r="C63" s="126">
        <v>1</v>
      </c>
    </row>
    <row r="64" spans="1:4" ht="32.15" customHeight="1" x14ac:dyDescent="0.35">
      <c r="A64" s="38" t="s">
        <v>273</v>
      </c>
      <c r="B64" s="118">
        <v>1</v>
      </c>
      <c r="C64" s="126">
        <v>1</v>
      </c>
    </row>
    <row r="65" spans="1:3" ht="32.15" customHeight="1" x14ac:dyDescent="0.35">
      <c r="A65" s="38" t="s">
        <v>274</v>
      </c>
      <c r="B65" s="118" t="s">
        <v>13</v>
      </c>
      <c r="C65" s="126">
        <v>1</v>
      </c>
    </row>
    <row r="66" spans="1:3" ht="32.15" customHeight="1" x14ac:dyDescent="0.35">
      <c r="A66" s="38" t="s">
        <v>221</v>
      </c>
      <c r="B66" s="118" t="s">
        <v>13</v>
      </c>
      <c r="C66" s="126">
        <v>1</v>
      </c>
    </row>
    <row r="67" spans="1:3" ht="32.15" customHeight="1" x14ac:dyDescent="0.35">
      <c r="A67" s="38" t="s">
        <v>222</v>
      </c>
      <c r="B67" s="118" t="s">
        <v>13</v>
      </c>
      <c r="C67" s="126">
        <v>1</v>
      </c>
    </row>
    <row r="68" spans="1:3" ht="32.15" customHeight="1" x14ac:dyDescent="0.35">
      <c r="A68" s="44" t="s">
        <v>275</v>
      </c>
      <c r="B68" s="101"/>
      <c r="C68" s="101"/>
    </row>
    <row r="69" spans="1:3" ht="32.15" customHeight="1" x14ac:dyDescent="0.35">
      <c r="A69" s="38" t="s">
        <v>307</v>
      </c>
      <c r="B69" s="118">
        <v>1</v>
      </c>
      <c r="C69" s="118">
        <v>1</v>
      </c>
    </row>
    <row r="70" spans="1:3" ht="32.15" customHeight="1" x14ac:dyDescent="0.35">
      <c r="A70" s="38" t="s">
        <v>308</v>
      </c>
      <c r="B70" s="118" t="s">
        <v>13</v>
      </c>
      <c r="C70" s="118" t="s">
        <v>13</v>
      </c>
    </row>
    <row r="71" spans="1:3" ht="32.15" customHeight="1" x14ac:dyDescent="0.35">
      <c r="A71" s="38" t="s">
        <v>309</v>
      </c>
      <c r="B71" s="118">
        <v>1</v>
      </c>
      <c r="C71" s="118">
        <v>1</v>
      </c>
    </row>
    <row r="72" spans="1:3" ht="32.15" customHeight="1" x14ac:dyDescent="0.35">
      <c r="A72" s="38" t="s">
        <v>310</v>
      </c>
      <c r="B72" s="118" t="s">
        <v>13</v>
      </c>
      <c r="C72" s="118" t="s">
        <v>13</v>
      </c>
    </row>
    <row r="73" spans="1:3" ht="32.15" customHeight="1" x14ac:dyDescent="0.35">
      <c r="A73" s="38" t="s">
        <v>311</v>
      </c>
      <c r="B73" s="118">
        <v>1</v>
      </c>
      <c r="C73" s="118">
        <v>0.86</v>
      </c>
    </row>
    <row r="74" spans="1:3" ht="32.15" customHeight="1" x14ac:dyDescent="0.35">
      <c r="A74" s="44" t="s">
        <v>229</v>
      </c>
      <c r="B74" s="101"/>
      <c r="C74" s="101"/>
    </row>
    <row r="75" spans="1:3" ht="32.15" customHeight="1" x14ac:dyDescent="0.35">
      <c r="A75" s="38" t="s">
        <v>276</v>
      </c>
      <c r="B75" s="118">
        <v>1</v>
      </c>
      <c r="C75" s="118">
        <v>0.86</v>
      </c>
    </row>
    <row r="76" spans="1:3" ht="32.15" customHeight="1" x14ac:dyDescent="0.35">
      <c r="A76" s="38" t="s">
        <v>231</v>
      </c>
      <c r="B76" s="118">
        <v>0.86</v>
      </c>
      <c r="C76" s="118">
        <v>0.86</v>
      </c>
    </row>
    <row r="77" spans="1:3" ht="32.15" customHeight="1" x14ac:dyDescent="0.35">
      <c r="A77" s="40"/>
      <c r="B77" s="101"/>
      <c r="C77" s="101"/>
    </row>
    <row r="78" spans="1:3" ht="32.15" customHeight="1" thickBot="1" x14ac:dyDescent="0.4">
      <c r="A78" s="49" t="s">
        <v>291</v>
      </c>
      <c r="B78" s="111">
        <f>AVERAGE(B5:B76)</f>
        <v>0.93192307692307697</v>
      </c>
      <c r="C78" s="111">
        <f>AVERAGE(C5:C76)</f>
        <v>0.93321428571428555</v>
      </c>
    </row>
    <row r="79" spans="1:3" ht="32.15" customHeight="1" thickTop="1" x14ac:dyDescent="0.35">
      <c r="A79" s="116"/>
    </row>
  </sheetData>
  <mergeCells count="3">
    <mergeCell ref="C39:C40"/>
    <mergeCell ref="B39:B40"/>
    <mergeCell ref="A39:A40"/>
  </mergeCells>
  <conditionalFormatting sqref="B3:C3 B5:C39 B41:C77">
    <cfRule type="iconSet" priority="191">
      <iconSet>
        <cfvo type="percent" val="0"/>
        <cfvo type="num" val="0.8"/>
        <cfvo type="num" val="0.9"/>
      </iconSet>
    </cfRule>
  </conditionalFormatting>
  <conditionalFormatting sqref="B78:C78">
    <cfRule type="iconSet" priority="189">
      <iconSet>
        <cfvo type="percent" val="0"/>
        <cfvo type="num" val="0.8"/>
        <cfvo type="num" val="0.9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CQIC Nursing Report</vt:lpstr>
      <vt:lpstr>Revised 3-19-19</vt:lpstr>
      <vt:lpstr>Revised 10-23-2020</vt:lpstr>
      <vt:lpstr>Revised 1-1-23</vt:lpstr>
      <vt:lpstr>Revised 7-1-23</vt:lpstr>
      <vt:lpstr>Revised 12-17-2025</vt:lpstr>
      <vt:lpstr>'CQIC Nursing Report'!Print_Area</vt:lpstr>
    </vt:vector>
  </TitlesOfParts>
  <Company>Humboldt County Health and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Hickman, Blake</dc:creator>
  <cp:lastModifiedBy>Berry, Scott</cp:lastModifiedBy>
  <cp:lastPrinted>2018-05-17T19:53:30Z</cp:lastPrinted>
  <dcterms:created xsi:type="dcterms:W3CDTF">2018-05-17T16:58:51Z</dcterms:created>
  <dcterms:modified xsi:type="dcterms:W3CDTF">2026-02-25T19:27:15Z</dcterms:modified>
</cp:coreProperties>
</file>